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60" yWindow="150" windowWidth="10200" windowHeight="7845" activeTab="2"/>
  </bookViews>
  <sheets>
    <sheet name="от 3-х старт" sheetId="1" r:id="rId1"/>
    <sheet name="от 3-х промежуток" sheetId="2" r:id="rId2"/>
    <sheet name="от 3-х итог" sheetId="3" r:id="rId3"/>
  </sheets>
  <definedNames>
    <definedName name="_xlnm._FilterDatabase" localSheetId="2" hidden="1">'от 3-х итог'!$AM$1:$AM$22</definedName>
    <definedName name="_xlnm._FilterDatabase" localSheetId="1" hidden="1">'от 3-х промежуток'!$AJ$2:$AJ$20</definedName>
    <definedName name="_xlnm._FilterDatabase" localSheetId="0" hidden="1">'от 3-х старт'!$R$7:$R$9</definedName>
  </definedNames>
  <calcPr calcId="144525"/>
</workbook>
</file>

<file path=xl/calcChain.xml><?xml version="1.0" encoding="utf-8"?>
<calcChain xmlns="http://schemas.openxmlformats.org/spreadsheetml/2006/main">
  <c r="AJ10" i="1" l="1"/>
  <c r="AG10" i="1"/>
  <c r="X10" i="1"/>
  <c r="R10" i="1"/>
  <c r="J10" i="1"/>
  <c r="AJ10" i="2"/>
  <c r="AG10" i="2"/>
  <c r="Z10" i="2"/>
  <c r="R10" i="2"/>
  <c r="K10" i="2"/>
  <c r="AM10" i="3"/>
  <c r="AJ10" i="3"/>
  <c r="AA10" i="3"/>
  <c r="R10" i="3"/>
  <c r="L10" i="3"/>
  <c r="I9" i="1" l="1"/>
  <c r="J9" i="1" s="1"/>
  <c r="I15" i="1" l="1"/>
  <c r="J15" i="1" s="1"/>
  <c r="I14" i="1"/>
  <c r="J14" i="1" s="1"/>
  <c r="J13" i="1"/>
  <c r="AH9" i="3"/>
  <c r="AI9" i="3" s="1"/>
  <c r="AJ9" i="3" s="1"/>
  <c r="Y9" i="3"/>
  <c r="Z9" i="3" s="1"/>
  <c r="AA9" i="3" s="1"/>
  <c r="P9" i="3"/>
  <c r="Q9" i="3" s="1"/>
  <c r="R9" i="3" s="1"/>
  <c r="J9" i="3"/>
  <c r="AE9" i="2"/>
  <c r="AF9" i="2" s="1"/>
  <c r="AG9" i="2" s="1"/>
  <c r="X9" i="2"/>
  <c r="Y9" i="2" s="1"/>
  <c r="Z9" i="2" s="1"/>
  <c r="P9" i="2"/>
  <c r="Q9" i="2" s="1"/>
  <c r="R9" i="2" s="1"/>
  <c r="I9" i="2"/>
  <c r="J9" i="2" s="1"/>
  <c r="K9" i="2" s="1"/>
  <c r="H9" i="1"/>
  <c r="P9" i="1"/>
  <c r="V9" i="1"/>
  <c r="W9" i="1" s="1"/>
  <c r="X9" i="1" s="1"/>
  <c r="AE9" i="1"/>
  <c r="AF9" i="1" s="1"/>
  <c r="AG9" i="1" s="1"/>
  <c r="AI14" i="3" l="1"/>
  <c r="AJ14" i="3" s="1"/>
  <c r="AJ15" i="3"/>
  <c r="AI13" i="3"/>
  <c r="AJ13" i="3" s="1"/>
  <c r="Q15" i="3"/>
  <c r="R15" i="3" s="1"/>
  <c r="R14" i="3"/>
  <c r="Q13" i="3"/>
  <c r="R13" i="3" s="1"/>
  <c r="AG14" i="2"/>
  <c r="AF15" i="2"/>
  <c r="AG15" i="2" s="1"/>
  <c r="AF13" i="2"/>
  <c r="AG13" i="2" s="1"/>
  <c r="AF14" i="1"/>
  <c r="AG14" i="1" s="1"/>
  <c r="AG13" i="1"/>
  <c r="AF15" i="1"/>
  <c r="AG15" i="1" s="1"/>
  <c r="Y13" i="2"/>
  <c r="Z13" i="2" s="1"/>
  <c r="Z14" i="2"/>
  <c r="Y15" i="2"/>
  <c r="Z15" i="2" s="1"/>
  <c r="Z13" i="3"/>
  <c r="AA13" i="3" s="1"/>
  <c r="Z14" i="3"/>
  <c r="AA14" i="3" s="1"/>
  <c r="AA15" i="3"/>
  <c r="K9" i="3"/>
  <c r="L9" i="3" s="1"/>
  <c r="AK9" i="3"/>
  <c r="AL9" i="3" s="1"/>
  <c r="AM9" i="3" s="1"/>
  <c r="AH9" i="2"/>
  <c r="AI9" i="2" s="1"/>
  <c r="AJ9" i="2" s="1"/>
  <c r="AH9" i="1"/>
  <c r="AI9" i="1" s="1"/>
  <c r="AJ9" i="1" s="1"/>
  <c r="J15" i="2"/>
  <c r="K15" i="2" s="1"/>
  <c r="K14" i="2"/>
  <c r="W15" i="1"/>
  <c r="X15" i="1" s="1"/>
  <c r="Q9" i="1"/>
  <c r="R9" i="1" s="1"/>
  <c r="Q15" i="2" l="1"/>
  <c r="R15" i="2" s="1"/>
  <c r="AL20" i="3"/>
  <c r="AM20" i="3" s="1"/>
  <c r="AM19" i="3"/>
  <c r="AL18" i="3"/>
  <c r="AM18" i="3" s="1"/>
  <c r="R14" i="2"/>
  <c r="X13" i="1"/>
  <c r="Q13" i="2"/>
  <c r="R13" i="2" s="1"/>
  <c r="Q15" i="1"/>
  <c r="R15" i="1" s="1"/>
  <c r="Q14" i="1"/>
  <c r="R14" i="1" s="1"/>
  <c r="R13" i="1"/>
  <c r="AI20" i="1"/>
  <c r="AJ20" i="1" s="1"/>
  <c r="AI19" i="1"/>
  <c r="AJ19" i="1" s="1"/>
  <c r="AJ18" i="1"/>
  <c r="K15" i="3"/>
  <c r="L15" i="3" s="1"/>
  <c r="L14" i="3"/>
  <c r="K13" i="3"/>
  <c r="L13" i="3" s="1"/>
  <c r="J13" i="2"/>
  <c r="K13" i="2" s="1"/>
  <c r="W14" i="1"/>
  <c r="X14" i="1" s="1"/>
  <c r="AI20" i="2"/>
  <c r="AJ20" i="2" s="1"/>
  <c r="AJ19" i="2"/>
  <c r="AI18" i="2"/>
  <c r="AJ18" i="2" s="1"/>
</calcChain>
</file>

<file path=xl/sharedStrings.xml><?xml version="1.0" encoding="utf-8"?>
<sst xmlns="http://schemas.openxmlformats.org/spreadsheetml/2006/main" count="237" uniqueCount="93">
  <si>
    <t xml:space="preserve">Лист наблюдения  </t>
  </si>
  <si>
    <t xml:space="preserve">Учебный год: ____________       Группа:_____________________     Дата проведения:___________ </t>
  </si>
  <si>
    <t>Образовательная область "Творчество"</t>
  </si>
  <si>
    <t>№</t>
  </si>
  <si>
    <t>Ф.И.ребенка</t>
  </si>
  <si>
    <t>Рисование</t>
  </si>
  <si>
    <t>Лепка</t>
  </si>
  <si>
    <t>Аппликация</t>
  </si>
  <si>
    <t>Музыка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</si>
  <si>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</si>
  <si>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</si>
  <si>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</si>
  <si>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</si>
  <si>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средний</t>
  </si>
  <si>
    <t>уровень</t>
  </si>
  <si>
    <t>общее</t>
  </si>
  <si>
    <t>к-во</t>
  </si>
  <si>
    <t xml:space="preserve"> уровень</t>
  </si>
  <si>
    <t>І ур</t>
  </si>
  <si>
    <t>ІІ ур</t>
  </si>
  <si>
    <t>ІІІ ур</t>
  </si>
  <si>
    <t>Всего детей</t>
  </si>
  <si>
    <t>А (всего детей)</t>
  </si>
  <si>
    <t xml:space="preserve">Б (I уровень) </t>
  </si>
  <si>
    <t xml:space="preserve">В (II уровень) </t>
  </si>
  <si>
    <t>Г (III уровень)</t>
  </si>
  <si>
    <t>І уровень</t>
  </si>
  <si>
    <t>ІІ уровень</t>
  </si>
  <si>
    <t>ІІІ уровень</t>
  </si>
  <si>
    <t xml:space="preserve">Б (I уровень)  </t>
  </si>
  <si>
    <t>В (II уровень)</t>
  </si>
  <si>
    <t xml:space="preserve">результатов диагностики стартового контроля в средней группе (от 3 лет) </t>
  </si>
  <si>
    <t>3-Т.1 владеет первоначальной техникой рисования на бумаге и на песке (проводит вращательные непрерывные линии);</t>
  </si>
  <si>
    <t>3-Т.2 рисует цветными карандашами, фломастерами, гуашью четырех цветов;</t>
  </si>
  <si>
    <t>3-Т.3 наносит красками штрихи, мазки, полоски на листе бумаги;</t>
  </si>
  <si>
    <t>3-Т.4 владеет пространственной ориентировкой на листе бумаги.</t>
  </si>
  <si>
    <t>3-Т.5 умеет сплющивать шарик между ладонями, делать пальцами углубления на поверхности (печенье для куклы)</t>
  </si>
  <si>
    <t>3-Т.6 лепит предметы путем соединения разных форм (грибок на ножке);</t>
  </si>
  <si>
    <t>3-Т.7 соотносит вылепленные формы со знакомыми ему предметами;</t>
  </si>
  <si>
    <t xml:space="preserve">3-Т.8 знает и применяет технические навыки при лепке; </t>
  </si>
  <si>
    <t>3-Т.9 проявляет радость при рассматривании народных игрушек, делится впечатлениями о выполненной работе;</t>
  </si>
  <si>
    <t>3-Т.10 располагает на фланелеграфе предметы путем соединения разных форм (шарик на ниточке, домик);</t>
  </si>
  <si>
    <t>3-Т.11 умеет дорисовывать элемент к готовому силуэту (котенку дорисовать хвостик);</t>
  </si>
  <si>
    <t>3-Т.12 знает и применяет первоначальные технические навыки; выкладывает симметричные фигуры на листе бумаги.</t>
  </si>
  <si>
    <t>3-Т.13 узнает знакомые песни и различает высоту звуков</t>
  </si>
  <si>
    <t>3-Т.14 понимает смысл песни;</t>
  </si>
  <si>
    <t>3-Т.15 проявляет желание петь совместно со взрослыми;</t>
  </si>
  <si>
    <t>3-Т.16 называет музыкальные инструменты (погремушка, барабан, бубен, домбра);</t>
  </si>
  <si>
    <t>3-Т.17 различает высокое и низкое звучание музыкальной фразы, правильно передает ритм и отдельные интонации мелодии, запоминает слова песни;</t>
  </si>
  <si>
    <t>3-Т.18 двигается в соответствии с характером музыки</t>
  </si>
  <si>
    <t>3-Т.1 имеет первоначальные навыки техники рисования;</t>
  </si>
  <si>
    <t>3-Т.2 умеет ритмично наносить линии, штрихи, пятна, мазки;</t>
  </si>
  <si>
    <t>3-Т.3 правильно называет основные цвета;</t>
  </si>
  <si>
    <t>3-Т.4 умеет создавать несложные сюжетные композиции, располагать изображения по всему листу;</t>
  </si>
  <si>
    <t>3-Т.5 проявляет первоначальные навыки закрашивания форм, интерес к нестандартной технике рисования</t>
  </si>
  <si>
    <t>3-Т.6 знает некоторые свойства глины, пластилина и теста;</t>
  </si>
  <si>
    <t>3-Т.7 использует различные приемы при лепке;</t>
  </si>
  <si>
    <t>3-Т.8 умеет раскатывать предметы, состоящие из 1-3 часте</t>
  </si>
  <si>
    <t>3-Т.9 владеет основными техническими навыками и умениями, необходимыми для лепки.</t>
  </si>
  <si>
    <t>3-Т.10 имеет первоначальные навыки техники наклеивания;</t>
  </si>
  <si>
    <t>3-Т.11 умеет подбирать готовые формы из бумаги разного цвета, соответствующие изображаемым предметам;</t>
  </si>
  <si>
    <t>3-Т.12 располагает и наклеивает крупные и более мелкие элементы, подготовленные взрослым;</t>
  </si>
  <si>
    <t>3-Т.13 умеет видеть красоту узора, его расположение, выделять их элементы;</t>
  </si>
  <si>
    <t>3-Т.14 пользуется салфеткой для удаления остатков клея.</t>
  </si>
  <si>
    <t>3-Т.15 узнает знакомые песни, пьесы;</t>
  </si>
  <si>
    <t>3-Т.16 чувствует характер музыки: песни, марши;</t>
  </si>
  <si>
    <t>3-Т.17 различает звучание музыкальных и шумовых игрушек, детских инструментов;</t>
  </si>
  <si>
    <t>3-Т.18 выполняет элементарные движения под плясовые мелодии.</t>
  </si>
  <si>
    <t>3-Т.1 умеет свободно держать в руках карандаш, фломастер и кисть во время рисования;</t>
  </si>
  <si>
    <t>3-Т.2 распознает цвета;</t>
  </si>
  <si>
    <t>3-Т.3 изображает предметы четырехугольной формы, сочетая их с округлыми формами;</t>
  </si>
  <si>
    <t>3-Т.4 создает несложные сюжетные композиции;</t>
  </si>
  <si>
    <t>3-Т.5 рисует мелом на асфальте, палочками на песке;</t>
  </si>
  <si>
    <t>3-Т.6 имеет первоначальные навыки закрашивания форм.</t>
  </si>
  <si>
    <t>3-Т.7 проявляет интерес к лепке из глины, пластилина, теста;</t>
  </si>
  <si>
    <t>3-Т.8 раскатывает прямыми и круговыми движениями ладони;</t>
  </si>
  <si>
    <t>3-Т.9 лепит различные предметы, состоящие из 1-3 частей, используя разнообразные приемы лепки (снеговик, поезд, заборчик, бусы, сережки)</t>
  </si>
  <si>
    <t>3-Т.10 владеет основными техническими навыками и умениями, необходимыми для изобразительной деятельности;</t>
  </si>
  <si>
    <t>3-Т.11 знает свойства бумаги;</t>
  </si>
  <si>
    <t>3-Т.12 раскладывает в определенной последовательности детали разной формы, величины, цвета, наклеивает полученное изображение на бумагу;</t>
  </si>
  <si>
    <t>3-Т.13 располагает предметы на бумаге разной формы, подготовленных взрослым;</t>
  </si>
  <si>
    <t>3-Т.14 участвует в составлении простейших композиций из готовых форм;</t>
  </si>
  <si>
    <t>3-Т.15 работает аккуратно: пользуется салфеткой для удаления остатков клея.</t>
  </si>
  <si>
    <t>3-Т.16 умеет слушать музыку;</t>
  </si>
  <si>
    <t xml:space="preserve">3-Т.17 различает темп музыкального произведения; </t>
  </si>
  <si>
    <t>3-Т.18 реагирует на начало и окончание мелодии;</t>
  </si>
  <si>
    <t>3-Т.19 выполняет танцевальные движения со сменой динамики по одному, в парах, имитирует движения животных;</t>
  </si>
  <si>
    <t>3-Т.20 различает и называет некоторые детские музыкальные инструменты;</t>
  </si>
  <si>
    <t>3-Т.21 эмоционально воспринимает музыкальное произведение</t>
  </si>
  <si>
    <t xml:space="preserve">результатов диагностики итогового контроля в средней группе (от 3 лет) </t>
  </si>
  <si>
    <t xml:space="preserve">результатов диагностики промежуточного контроля в средней группе (от 3 лет) </t>
  </si>
  <si>
    <t>Жамалов Самат</t>
  </si>
  <si>
    <t>Жубайхан Расул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</si>
</sst>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2" fillId="2" borderId="1" xfId="0" applyFont="1" applyFill="1" applyBorder="1"/>
    <xf numFmtId="0" fontId="1" fillId="2" borderId="1" xfId="0" applyFont="1" applyFill="1" applyBorder="1"/>
    <xf numFmtId="0" fontId="2" fillId="3" borderId="1" xfId="0" applyFont="1" applyFill="1" applyBorder="1"/>
    <xf numFmtId="0" fontId="1" fillId="3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/>
    </xf>
    <xf numFmtId="0" fontId="1" fillId="2" borderId="5" xfId="0" applyFont="1" applyFill="1" applyBorder="1" applyAlignment="1">
      <alignment horizontal="center" vertical="center" textRotation="90"/>
    </xf>
    <xf numFmtId="0" fontId="1" fillId="3" borderId="2" xfId="0" applyFont="1" applyFill="1" applyBorder="1" applyAlignment="1">
      <alignment horizontal="center" vertical="center" textRotation="90"/>
    </xf>
    <xf numFmtId="0" fontId="1" fillId="3" borderId="5" xfId="0" applyFont="1" applyFill="1" applyBorder="1" applyAlignment="1">
      <alignment horizontal="center" vertical="center" textRotation="90"/>
    </xf>
    <xf numFmtId="0" fontId="1" fillId="4" borderId="2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6" xfId="0" applyFont="1" applyBorder="1"/>
    <xf numFmtId="0" fontId="2" fillId="2" borderId="4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C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74"/>
  <sheetViews>
    <sheetView topLeftCell="A4" zoomScale="70" zoomScaleNormal="70" workbookViewId="0">
      <selection activeCell="D19" sqref="D19:AH19"/>
    </sheetView>
  </sheetViews>
  <sheetFormatPr defaultRowHeight="15" x14ac:dyDescent="0.25"/>
  <cols>
    <col min="2" max="2" width="3.5703125" customWidth="1"/>
    <col min="3" max="3" width="20.85546875" customWidth="1"/>
    <col min="4" max="4" width="9.5703125" customWidth="1"/>
    <col min="5" max="5" width="6.85546875" customWidth="1"/>
    <col min="6" max="6" width="6.140625" customWidth="1"/>
    <col min="7" max="7" width="6.7109375" customWidth="1"/>
    <col min="8" max="8" width="6.42578125" customWidth="1"/>
    <col min="9" max="9" width="5.42578125" customWidth="1"/>
    <col min="10" max="10" width="9.85546875" customWidth="1"/>
    <col min="11" max="11" width="10.28515625" customWidth="1"/>
    <col min="12" max="12" width="8.140625" customWidth="1"/>
    <col min="13" max="13" width="7" customWidth="1"/>
    <col min="14" max="14" width="6" customWidth="1"/>
    <col min="15" max="15" width="6.42578125" customWidth="1"/>
    <col min="16" max="17" width="4.42578125" customWidth="1"/>
    <col min="18" max="18" width="9.42578125" customWidth="1"/>
    <col min="19" max="19" width="9.5703125" customWidth="1"/>
    <col min="20" max="20" width="9.140625" customWidth="1"/>
    <col min="21" max="21" width="13.140625" customWidth="1"/>
    <col min="22" max="22" width="4.7109375" customWidth="1"/>
    <col min="23" max="23" width="6.5703125" customWidth="1"/>
    <col min="24" max="24" width="9.42578125" customWidth="1"/>
    <col min="25" max="25" width="7.28515625" customWidth="1"/>
    <col min="26" max="26" width="4" customWidth="1"/>
    <col min="27" max="27" width="6.5703125" customWidth="1"/>
    <col min="28" max="28" width="9.28515625" customWidth="1"/>
    <col min="29" max="29" width="12.7109375" customWidth="1"/>
    <col min="30" max="30" width="8.42578125" customWidth="1"/>
    <col min="31" max="31" width="6.5703125" customWidth="1"/>
    <col min="32" max="32" width="4.42578125" customWidth="1"/>
    <col min="33" max="33" width="8.85546875" customWidth="1"/>
    <col min="36" max="36" width="12.140625" customWidth="1"/>
  </cols>
  <sheetData>
    <row r="2" spans="1:37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</row>
    <row r="3" spans="1:37" x14ac:dyDescent="0.25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</row>
    <row r="4" spans="1:37" x14ac:dyDescent="0.25">
      <c r="A4" s="13" t="s">
        <v>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</row>
    <row r="6" spans="1:37" x14ac:dyDescent="0.25">
      <c r="B6" s="28" t="s">
        <v>2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30"/>
    </row>
    <row r="7" spans="1:37" ht="38.25" customHeight="1" x14ac:dyDescent="0.25">
      <c r="B7" s="26" t="s">
        <v>3</v>
      </c>
      <c r="C7" s="26" t="s">
        <v>4</v>
      </c>
      <c r="D7" s="31" t="s">
        <v>5</v>
      </c>
      <c r="E7" s="32"/>
      <c r="F7" s="32"/>
      <c r="G7" s="33"/>
      <c r="H7" s="20" t="s">
        <v>15</v>
      </c>
      <c r="I7" s="22" t="s">
        <v>13</v>
      </c>
      <c r="J7" s="24" t="s">
        <v>14</v>
      </c>
      <c r="K7" s="34" t="s">
        <v>6</v>
      </c>
      <c r="L7" s="35"/>
      <c r="M7" s="35"/>
      <c r="N7" s="35"/>
      <c r="O7" s="36"/>
      <c r="P7" s="20" t="s">
        <v>15</v>
      </c>
      <c r="Q7" s="22" t="s">
        <v>13</v>
      </c>
      <c r="R7" s="24" t="s">
        <v>14</v>
      </c>
      <c r="S7" s="34" t="s">
        <v>7</v>
      </c>
      <c r="T7" s="35"/>
      <c r="U7" s="36"/>
      <c r="V7" s="20" t="s">
        <v>15</v>
      </c>
      <c r="W7" s="22" t="s">
        <v>13</v>
      </c>
      <c r="X7" s="24" t="s">
        <v>14</v>
      </c>
      <c r="Y7" s="34" t="s">
        <v>8</v>
      </c>
      <c r="Z7" s="35"/>
      <c r="AA7" s="35"/>
      <c r="AB7" s="35"/>
      <c r="AC7" s="35"/>
      <c r="AD7" s="36"/>
      <c r="AE7" s="20" t="s">
        <v>15</v>
      </c>
      <c r="AF7" s="22" t="s">
        <v>13</v>
      </c>
      <c r="AG7" s="24" t="s">
        <v>14</v>
      </c>
      <c r="AH7" s="14" t="s">
        <v>9</v>
      </c>
      <c r="AI7" s="16" t="s">
        <v>10</v>
      </c>
      <c r="AJ7" s="18" t="s">
        <v>11</v>
      </c>
    </row>
    <row r="8" spans="1:37" ht="225" customHeight="1" x14ac:dyDescent="0.25">
      <c r="B8" s="27"/>
      <c r="C8" s="27"/>
      <c r="D8" s="12" t="s">
        <v>32</v>
      </c>
      <c r="E8" s="12" t="s">
        <v>33</v>
      </c>
      <c r="F8" s="12" t="s">
        <v>34</v>
      </c>
      <c r="G8" s="12" t="s">
        <v>35</v>
      </c>
      <c r="H8" s="21"/>
      <c r="I8" s="23"/>
      <c r="J8" s="25"/>
      <c r="K8" s="12" t="s">
        <v>36</v>
      </c>
      <c r="L8" s="12" t="s">
        <v>37</v>
      </c>
      <c r="M8" s="12" t="s">
        <v>38</v>
      </c>
      <c r="N8" s="12" t="s">
        <v>39</v>
      </c>
      <c r="O8" s="12" t="s">
        <v>40</v>
      </c>
      <c r="P8" s="21"/>
      <c r="Q8" s="23"/>
      <c r="R8" s="25"/>
      <c r="S8" s="12" t="s">
        <v>41</v>
      </c>
      <c r="T8" s="12" t="s">
        <v>42</v>
      </c>
      <c r="U8" s="12" t="s">
        <v>43</v>
      </c>
      <c r="V8" s="21"/>
      <c r="W8" s="23"/>
      <c r="X8" s="25"/>
      <c r="Y8" s="12" t="s">
        <v>44</v>
      </c>
      <c r="Z8" s="12" t="s">
        <v>45</v>
      </c>
      <c r="AA8" s="12" t="s">
        <v>46</v>
      </c>
      <c r="AB8" s="12" t="s">
        <v>47</v>
      </c>
      <c r="AC8" s="12" t="s">
        <v>48</v>
      </c>
      <c r="AD8" s="12" t="s">
        <v>49</v>
      </c>
      <c r="AE8" s="21"/>
      <c r="AF8" s="23"/>
      <c r="AG8" s="25"/>
      <c r="AH8" s="15"/>
      <c r="AI8" s="17"/>
      <c r="AJ8" s="19"/>
    </row>
    <row r="9" spans="1:37" x14ac:dyDescent="0.25">
      <c r="B9" s="1">
        <v>1</v>
      </c>
      <c r="C9" s="1" t="s">
        <v>91</v>
      </c>
      <c r="D9" s="1">
        <v>1</v>
      </c>
      <c r="E9" s="1">
        <v>1</v>
      </c>
      <c r="F9" s="1">
        <v>1</v>
      </c>
      <c r="G9" s="1">
        <v>1</v>
      </c>
      <c r="H9" s="4">
        <f>SUM(D9:G9)</f>
        <v>4</v>
      </c>
      <c r="I9" s="6">
        <f>AVERAGE(D9:G9)</f>
        <v>1</v>
      </c>
      <c r="J9" s="11" t="str">
        <f>IF(D9="","",VLOOKUP(I9,$J$72:$K$74,2,TRUE))</f>
        <v>І ур</v>
      </c>
      <c r="K9" s="1">
        <v>1</v>
      </c>
      <c r="L9" s="1">
        <v>1</v>
      </c>
      <c r="M9" s="1">
        <v>1</v>
      </c>
      <c r="N9" s="1">
        <v>1</v>
      </c>
      <c r="O9" s="1">
        <v>1</v>
      </c>
      <c r="P9" s="4">
        <f>SUM(K9:O9)</f>
        <v>5</v>
      </c>
      <c r="Q9" s="6">
        <f>P9/5</f>
        <v>1</v>
      </c>
      <c r="R9" s="11" t="str">
        <f>IF(K9="","",VLOOKUP(Q9,$J$72:$K$74,2,TRUE))</f>
        <v>І ур</v>
      </c>
      <c r="S9" s="1">
        <v>1</v>
      </c>
      <c r="T9" s="1">
        <v>1</v>
      </c>
      <c r="U9" s="1">
        <v>1</v>
      </c>
      <c r="V9" s="4">
        <f>SUM(S9:U9)</f>
        <v>3</v>
      </c>
      <c r="W9" s="6">
        <f>V9/3</f>
        <v>1</v>
      </c>
      <c r="X9" s="11" t="str">
        <f>IF(S9="","",VLOOKUP(W9,$J$72:$K$74,2,TRUE))</f>
        <v>І ур</v>
      </c>
      <c r="Y9" s="1">
        <v>1</v>
      </c>
      <c r="Z9" s="1">
        <v>1</v>
      </c>
      <c r="AA9" s="1">
        <v>1</v>
      </c>
      <c r="AB9" s="1">
        <v>1</v>
      </c>
      <c r="AC9" s="1">
        <v>1</v>
      </c>
      <c r="AD9" s="1">
        <v>1</v>
      </c>
      <c r="AE9" s="4">
        <f>SUM(Y9:AD9)</f>
        <v>6</v>
      </c>
      <c r="AF9" s="6">
        <f>AE9/6</f>
        <v>1</v>
      </c>
      <c r="AG9" s="11" t="str">
        <f>IF(Y9="","",VLOOKUP(AF9,$J$72:$K$74,2,TRUE))</f>
        <v>І ур</v>
      </c>
      <c r="AH9" s="5">
        <f>H9+P9+V9+AE9</f>
        <v>18</v>
      </c>
      <c r="AI9" s="7">
        <f>AH9/18</f>
        <v>1</v>
      </c>
      <c r="AJ9" s="11" t="str">
        <f>IF(AB9="","",VLOOKUP(AI9,$J$72:$K$74,2,TRUE))</f>
        <v>І ур</v>
      </c>
    </row>
    <row r="10" spans="1:37" x14ac:dyDescent="0.25">
      <c r="B10" s="60">
        <v>2</v>
      </c>
      <c r="C10" s="60" t="s">
        <v>92</v>
      </c>
      <c r="D10" s="61">
        <v>1</v>
      </c>
      <c r="E10" s="62">
        <v>1</v>
      </c>
      <c r="F10" s="62">
        <v>1</v>
      </c>
      <c r="G10" s="62">
        <v>1</v>
      </c>
      <c r="H10" s="63">
        <v>4</v>
      </c>
      <c r="I10" s="6">
        <v>1</v>
      </c>
      <c r="J10" s="11" t="str">
        <f>IF(D10="","",VLOOKUP(I10,$J$72:$K$74,2,TRUE))</f>
        <v>І ур</v>
      </c>
      <c r="K10" s="61">
        <v>1</v>
      </c>
      <c r="L10" s="62">
        <v>1</v>
      </c>
      <c r="M10" s="62">
        <v>1</v>
      </c>
      <c r="N10" s="62">
        <v>1</v>
      </c>
      <c r="O10" s="62">
        <v>1</v>
      </c>
      <c r="P10" s="63">
        <v>5</v>
      </c>
      <c r="Q10" s="6">
        <v>1</v>
      </c>
      <c r="R10" s="11" t="str">
        <f>IF(K10="","",VLOOKUP(Q10,$J$72:$K$74,2,TRUE))</f>
        <v>І ур</v>
      </c>
      <c r="S10" s="61">
        <v>1</v>
      </c>
      <c r="T10" s="62">
        <v>1</v>
      </c>
      <c r="U10" s="62">
        <v>1</v>
      </c>
      <c r="V10" s="63">
        <v>3</v>
      </c>
      <c r="W10" s="6">
        <v>1</v>
      </c>
      <c r="X10" s="11" t="str">
        <f>IF(S10="","",VLOOKUP(W10,$J$72:$K$74,2,TRUE))</f>
        <v>І ур</v>
      </c>
      <c r="Y10" s="61">
        <v>1</v>
      </c>
      <c r="Z10" s="62">
        <v>1</v>
      </c>
      <c r="AA10" s="62">
        <v>1</v>
      </c>
      <c r="AB10" s="62">
        <v>1</v>
      </c>
      <c r="AC10" s="62">
        <v>1</v>
      </c>
      <c r="AD10" s="62">
        <v>1</v>
      </c>
      <c r="AE10" s="63">
        <v>6</v>
      </c>
      <c r="AF10" s="6">
        <v>1</v>
      </c>
      <c r="AG10" s="11" t="str">
        <f>IF(AB10="","",VLOOKUP(AF10,$J$72:$K$74,2,TRUE))</f>
        <v>І ур</v>
      </c>
      <c r="AH10" s="5">
        <v>18</v>
      </c>
      <c r="AI10" s="7">
        <v>1</v>
      </c>
      <c r="AJ10" s="11" t="str">
        <f>IF(AB10="","",VLOOKUP(AI10,$J$72:$K$74,2,TRUE))</f>
        <v>І ур</v>
      </c>
    </row>
    <row r="11" spans="1:37" x14ac:dyDescent="0.25">
      <c r="B11" s="43"/>
      <c r="C11" s="43"/>
      <c r="D11" s="46"/>
      <c r="E11" s="47"/>
      <c r="F11" s="47"/>
      <c r="G11" s="47"/>
      <c r="H11" s="48"/>
      <c r="I11" s="1" t="s">
        <v>16</v>
      </c>
      <c r="J11" s="9" t="s">
        <v>12</v>
      </c>
      <c r="K11" s="46"/>
      <c r="L11" s="47"/>
      <c r="M11" s="47"/>
      <c r="N11" s="47"/>
      <c r="O11" s="47"/>
      <c r="P11" s="48"/>
      <c r="Q11" s="1" t="s">
        <v>16</v>
      </c>
      <c r="R11" s="9" t="s">
        <v>12</v>
      </c>
      <c r="S11" s="46"/>
      <c r="T11" s="47"/>
      <c r="U11" s="47"/>
      <c r="V11" s="48"/>
      <c r="W11" s="1" t="s">
        <v>16</v>
      </c>
      <c r="X11" s="9" t="s">
        <v>12</v>
      </c>
      <c r="Y11" s="46"/>
      <c r="Z11" s="47"/>
      <c r="AA11" s="47"/>
      <c r="AB11" s="47"/>
      <c r="AC11" s="47"/>
      <c r="AD11" s="47"/>
      <c r="AE11" s="48"/>
      <c r="AF11" s="1" t="s">
        <v>16</v>
      </c>
      <c r="AG11" s="9" t="s">
        <v>12</v>
      </c>
      <c r="AH11" s="2"/>
      <c r="AI11" s="2"/>
      <c r="AJ11" s="2"/>
    </row>
    <row r="12" spans="1:37" x14ac:dyDescent="0.25">
      <c r="B12" s="44"/>
      <c r="C12" s="44"/>
      <c r="D12" s="46" t="s">
        <v>21</v>
      </c>
      <c r="E12" s="47"/>
      <c r="F12" s="47"/>
      <c r="G12" s="47"/>
      <c r="H12" s="48"/>
      <c r="I12" s="8">
        <v>2</v>
      </c>
      <c r="J12" s="8">
        <v>100</v>
      </c>
      <c r="K12" s="46" t="s">
        <v>21</v>
      </c>
      <c r="L12" s="47"/>
      <c r="M12" s="47"/>
      <c r="N12" s="47"/>
      <c r="O12" s="47"/>
      <c r="P12" s="48"/>
      <c r="Q12" s="8">
        <v>2</v>
      </c>
      <c r="R12" s="8">
        <v>100</v>
      </c>
      <c r="S12" s="46" t="s">
        <v>21</v>
      </c>
      <c r="T12" s="47"/>
      <c r="U12" s="47"/>
      <c r="V12" s="48"/>
      <c r="W12" s="8">
        <v>2</v>
      </c>
      <c r="X12" s="8">
        <v>100</v>
      </c>
      <c r="Y12" s="46" t="s">
        <v>21</v>
      </c>
      <c r="Z12" s="47"/>
      <c r="AA12" s="47"/>
      <c r="AB12" s="47"/>
      <c r="AC12" s="47"/>
      <c r="AD12" s="47"/>
      <c r="AE12" s="48"/>
      <c r="AF12" s="8">
        <v>2</v>
      </c>
      <c r="AG12" s="8">
        <v>100</v>
      </c>
      <c r="AH12" s="2"/>
      <c r="AI12" s="2"/>
      <c r="AJ12" s="2"/>
    </row>
    <row r="13" spans="1:37" x14ac:dyDescent="0.25">
      <c r="B13" s="44"/>
      <c r="C13" s="44"/>
      <c r="D13" s="46" t="s">
        <v>26</v>
      </c>
      <c r="E13" s="47"/>
      <c r="F13" s="47"/>
      <c r="G13" s="47"/>
      <c r="H13" s="48"/>
      <c r="I13" s="10">
        <v>2</v>
      </c>
      <c r="J13" s="3">
        <f>(I13/I12)*100</f>
        <v>100</v>
      </c>
      <c r="K13" s="46" t="s">
        <v>26</v>
      </c>
      <c r="L13" s="47"/>
      <c r="M13" s="47"/>
      <c r="N13" s="47"/>
      <c r="O13" s="47"/>
      <c r="P13" s="48"/>
      <c r="Q13" s="10">
        <v>2</v>
      </c>
      <c r="R13" s="3">
        <f>(Q13/Q12)*100</f>
        <v>100</v>
      </c>
      <c r="S13" s="46" t="s">
        <v>26</v>
      </c>
      <c r="T13" s="47"/>
      <c r="U13" s="47"/>
      <c r="V13" s="48"/>
      <c r="W13" s="10">
        <v>2</v>
      </c>
      <c r="X13" s="3">
        <f>(W13/W12)*100</f>
        <v>100</v>
      </c>
      <c r="Y13" s="46" t="s">
        <v>26</v>
      </c>
      <c r="Z13" s="47"/>
      <c r="AA13" s="47"/>
      <c r="AB13" s="47"/>
      <c r="AC13" s="47"/>
      <c r="AD13" s="47"/>
      <c r="AE13" s="48"/>
      <c r="AF13" s="10">
        <v>2</v>
      </c>
      <c r="AG13" s="3">
        <f>(AF13/AF12)*100</f>
        <v>100</v>
      </c>
      <c r="AH13" s="2"/>
      <c r="AI13" s="2"/>
      <c r="AJ13" s="2"/>
    </row>
    <row r="14" spans="1:37" x14ac:dyDescent="0.25">
      <c r="B14" s="44"/>
      <c r="C14" s="44"/>
      <c r="D14" s="46" t="s">
        <v>27</v>
      </c>
      <c r="E14" s="47"/>
      <c r="F14" s="47"/>
      <c r="G14" s="47"/>
      <c r="H14" s="48"/>
      <c r="I14" s="10">
        <f>COUNTIF(J9:J9,"ІІ ур")</f>
        <v>0</v>
      </c>
      <c r="J14" s="3">
        <f>(I14/I12)*100</f>
        <v>0</v>
      </c>
      <c r="K14" s="46" t="s">
        <v>27</v>
      </c>
      <c r="L14" s="47"/>
      <c r="M14" s="47"/>
      <c r="N14" s="47"/>
      <c r="O14" s="47"/>
      <c r="P14" s="48"/>
      <c r="Q14" s="10">
        <f>COUNTIF(R9:R9,"ІІ ур")</f>
        <v>0</v>
      </c>
      <c r="R14" s="3">
        <f>(Q14/Q12)*100</f>
        <v>0</v>
      </c>
      <c r="S14" s="46" t="s">
        <v>27</v>
      </c>
      <c r="T14" s="47"/>
      <c r="U14" s="47"/>
      <c r="V14" s="48"/>
      <c r="W14" s="10">
        <f>COUNTIF(X9:X9,"ІІ ур")</f>
        <v>0</v>
      </c>
      <c r="X14" s="3">
        <f>(W14/W12)*100</f>
        <v>0</v>
      </c>
      <c r="Y14" s="46" t="s">
        <v>27</v>
      </c>
      <c r="Z14" s="47"/>
      <c r="AA14" s="47"/>
      <c r="AB14" s="47"/>
      <c r="AC14" s="47"/>
      <c r="AD14" s="47"/>
      <c r="AE14" s="48"/>
      <c r="AF14" s="10">
        <f>COUNTIF(AG9:AG9,"ІІ ур")</f>
        <v>0</v>
      </c>
      <c r="AG14" s="3">
        <f>(AF14/AF12)*100</f>
        <v>0</v>
      </c>
      <c r="AH14" s="2"/>
      <c r="AI14" s="2"/>
      <c r="AJ14" s="2"/>
    </row>
    <row r="15" spans="1:37" x14ac:dyDescent="0.25">
      <c r="B15" s="44"/>
      <c r="C15" s="44"/>
      <c r="D15" s="46" t="s">
        <v>28</v>
      </c>
      <c r="E15" s="47"/>
      <c r="F15" s="47"/>
      <c r="G15" s="47"/>
      <c r="H15" s="48"/>
      <c r="I15" s="10">
        <f>COUNTIF(J9:J9,"ІІІ ур")</f>
        <v>0</v>
      </c>
      <c r="J15" s="3">
        <f>(I15/I12)*100</f>
        <v>0</v>
      </c>
      <c r="K15" s="46" t="s">
        <v>28</v>
      </c>
      <c r="L15" s="47"/>
      <c r="M15" s="47"/>
      <c r="N15" s="47"/>
      <c r="O15" s="47"/>
      <c r="P15" s="48"/>
      <c r="Q15" s="10">
        <f>COUNTIF(R9:R9,"ІІІ ур")</f>
        <v>0</v>
      </c>
      <c r="R15" s="3">
        <f>(Q15/Q12)*100</f>
        <v>0</v>
      </c>
      <c r="S15" s="46" t="s">
        <v>28</v>
      </c>
      <c r="T15" s="47"/>
      <c r="U15" s="47"/>
      <c r="V15" s="48"/>
      <c r="W15" s="10">
        <f>COUNTIF(X9:Y9,"ІІІ ур")</f>
        <v>0</v>
      </c>
      <c r="X15" s="3">
        <f>(W15/W12)*100</f>
        <v>0</v>
      </c>
      <c r="Y15" s="46" t="s">
        <v>28</v>
      </c>
      <c r="Z15" s="47"/>
      <c r="AA15" s="47"/>
      <c r="AB15" s="47"/>
      <c r="AC15" s="47"/>
      <c r="AD15" s="47"/>
      <c r="AE15" s="48"/>
      <c r="AF15" s="10">
        <f>COUNTIF(AG9:AG9,"ІІІ ур")</f>
        <v>0</v>
      </c>
      <c r="AG15" s="3">
        <f>(AF15/AF12)*100</f>
        <v>0</v>
      </c>
      <c r="AH15" s="2"/>
      <c r="AI15" s="2"/>
      <c r="AJ15" s="2"/>
    </row>
    <row r="16" spans="1:37" x14ac:dyDescent="0.25">
      <c r="B16" s="44"/>
      <c r="C16" s="44"/>
      <c r="D16" s="46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8"/>
      <c r="AI16" s="1" t="s">
        <v>16</v>
      </c>
      <c r="AJ16" s="9" t="s">
        <v>12</v>
      </c>
    </row>
    <row r="17" spans="2:36" x14ac:dyDescent="0.25">
      <c r="B17" s="44"/>
      <c r="C17" s="44"/>
      <c r="D17" s="40" t="s">
        <v>22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2"/>
      <c r="AI17" s="8">
        <v>2</v>
      </c>
      <c r="AJ17" s="8">
        <v>100</v>
      </c>
    </row>
    <row r="18" spans="2:36" x14ac:dyDescent="0.25">
      <c r="B18" s="44"/>
      <c r="C18" s="44"/>
      <c r="D18" s="37" t="s">
        <v>23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9"/>
      <c r="AI18" s="10">
        <v>2</v>
      </c>
      <c r="AJ18" s="3">
        <f>(AI18/AI17)*100</f>
        <v>100</v>
      </c>
    </row>
    <row r="19" spans="2:36" x14ac:dyDescent="0.25">
      <c r="B19" s="44"/>
      <c r="C19" s="44"/>
      <c r="D19" s="37" t="s">
        <v>24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9"/>
      <c r="AI19" s="10">
        <f>COUNTIF(AJ9:AJ9,"ІІ ур")</f>
        <v>0</v>
      </c>
      <c r="AJ19" s="3">
        <f>(AI19/AI17)*100</f>
        <v>0</v>
      </c>
    </row>
    <row r="20" spans="2:36" x14ac:dyDescent="0.25">
      <c r="B20" s="45"/>
      <c r="C20" s="45"/>
      <c r="D20" s="37" t="s">
        <v>25</v>
      </c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9"/>
      <c r="AI20" s="10">
        <f>COUNTIF(AJ9:AJ9,"ІІІ ур")</f>
        <v>0</v>
      </c>
      <c r="AJ20" s="3">
        <f>(AI20/AI17)*100</f>
        <v>0</v>
      </c>
    </row>
    <row r="72" spans="10:11" x14ac:dyDescent="0.25">
      <c r="J72">
        <v>1</v>
      </c>
      <c r="K72" t="s">
        <v>18</v>
      </c>
    </row>
    <row r="73" spans="10:11" x14ac:dyDescent="0.25">
      <c r="J73">
        <v>1.6</v>
      </c>
      <c r="K73" t="s">
        <v>19</v>
      </c>
    </row>
    <row r="74" spans="10:11" x14ac:dyDescent="0.25">
      <c r="J74">
        <v>2.6</v>
      </c>
      <c r="K74" t="s">
        <v>20</v>
      </c>
    </row>
  </sheetData>
  <mergeCells count="52">
    <mergeCell ref="Y11:AE11"/>
    <mergeCell ref="Y12:AE12"/>
    <mergeCell ref="Y13:AE13"/>
    <mergeCell ref="Y14:AE14"/>
    <mergeCell ref="Y15:AE15"/>
    <mergeCell ref="K15:P15"/>
    <mergeCell ref="S11:V11"/>
    <mergeCell ref="S12:V12"/>
    <mergeCell ref="S15:V15"/>
    <mergeCell ref="S13:V13"/>
    <mergeCell ref="S14:V14"/>
    <mergeCell ref="W7:W8"/>
    <mergeCell ref="S7:U7"/>
    <mergeCell ref="I7:I8"/>
    <mergeCell ref="J7:J8"/>
    <mergeCell ref="P7:P8"/>
    <mergeCell ref="Q7:Q8"/>
    <mergeCell ref="R7:R8"/>
    <mergeCell ref="V7:V8"/>
    <mergeCell ref="K7:O7"/>
    <mergeCell ref="D19:AH19"/>
    <mergeCell ref="D20:AH20"/>
    <mergeCell ref="D17:AH17"/>
    <mergeCell ref="B11:B20"/>
    <mergeCell ref="C11:C20"/>
    <mergeCell ref="D11:H11"/>
    <mergeCell ref="D12:H12"/>
    <mergeCell ref="K11:P11"/>
    <mergeCell ref="D13:H13"/>
    <mergeCell ref="D14:H14"/>
    <mergeCell ref="D15:H15"/>
    <mergeCell ref="D16:AH16"/>
    <mergeCell ref="D18:AH18"/>
    <mergeCell ref="K12:P12"/>
    <mergeCell ref="K13:P13"/>
    <mergeCell ref="K14:P14"/>
    <mergeCell ref="A2:AK2"/>
    <mergeCell ref="A3:AK3"/>
    <mergeCell ref="A4:AK4"/>
    <mergeCell ref="AH7:AH8"/>
    <mergeCell ref="AI7:AI8"/>
    <mergeCell ref="AJ7:AJ8"/>
    <mergeCell ref="H7:H8"/>
    <mergeCell ref="AF7:AF8"/>
    <mergeCell ref="AG7:AG8"/>
    <mergeCell ref="C7:C8"/>
    <mergeCell ref="B7:B8"/>
    <mergeCell ref="B6:AJ6"/>
    <mergeCell ref="X7:X8"/>
    <mergeCell ref="AE7:AE8"/>
    <mergeCell ref="D7:G7"/>
    <mergeCell ref="Y7:A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74"/>
  <sheetViews>
    <sheetView topLeftCell="A8" zoomScale="80" zoomScaleNormal="80" workbookViewId="0">
      <selection activeCell="D18" sqref="D18:AH18"/>
    </sheetView>
  </sheetViews>
  <sheetFormatPr defaultRowHeight="15" x14ac:dyDescent="0.25"/>
  <cols>
    <col min="2" max="2" width="4.42578125" customWidth="1"/>
    <col min="3" max="3" width="25.5703125" customWidth="1"/>
    <col min="4" max="5" width="6.140625" customWidth="1"/>
    <col min="6" max="6" width="5.7109375" customWidth="1"/>
    <col min="7" max="7" width="9.7109375" customWidth="1"/>
    <col min="8" max="8" width="10.7109375" customWidth="1"/>
    <col min="9" max="9" width="4.42578125" customWidth="1"/>
    <col min="10" max="10" width="5.140625" customWidth="1"/>
    <col min="11" max="11" width="9.7109375" customWidth="1"/>
    <col min="12" max="12" width="6" customWidth="1"/>
    <col min="13" max="13" width="5.5703125" customWidth="1"/>
    <col min="14" max="14" width="6.28515625" customWidth="1"/>
    <col min="15" max="15" width="8.7109375" customWidth="1"/>
    <col min="16" max="16" width="4.42578125" customWidth="1"/>
    <col min="17" max="17" width="5.85546875" customWidth="1"/>
    <col min="18" max="18" width="8.28515625" customWidth="1"/>
    <col min="19" max="19" width="7.28515625" customWidth="1"/>
    <col min="20" max="20" width="9.7109375" customWidth="1"/>
    <col min="21" max="21" width="9.42578125" customWidth="1"/>
    <col min="22" max="22" width="6.5703125" customWidth="1"/>
    <col min="23" max="23" width="7.140625" customWidth="1"/>
    <col min="24" max="25" width="5" customWidth="1"/>
    <col min="26" max="26" width="9.28515625" customWidth="1"/>
    <col min="27" max="27" width="4.5703125" customWidth="1"/>
    <col min="28" max="28" width="5.85546875" customWidth="1"/>
    <col min="29" max="29" width="8.42578125" customWidth="1"/>
    <col min="30" max="30" width="6.5703125" customWidth="1"/>
    <col min="31" max="31" width="4" customWidth="1"/>
    <col min="32" max="32" width="5.85546875" customWidth="1"/>
    <col min="33" max="33" width="8.7109375" customWidth="1"/>
    <col min="36" max="36" width="10.7109375" customWidth="1"/>
  </cols>
  <sheetData>
    <row r="2" spans="1:37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</row>
    <row r="3" spans="1:37" x14ac:dyDescent="0.25">
      <c r="A3" s="13" t="s">
        <v>90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</row>
    <row r="4" spans="1:37" x14ac:dyDescent="0.25">
      <c r="A4" s="13" t="s">
        <v>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</row>
    <row r="6" spans="1:37" x14ac:dyDescent="0.25">
      <c r="B6" s="53" t="s">
        <v>2</v>
      </c>
      <c r="C6" s="53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3"/>
      <c r="AI6" s="53"/>
      <c r="AJ6" s="53"/>
    </row>
    <row r="7" spans="1:37" ht="38.25" customHeight="1" x14ac:dyDescent="0.25">
      <c r="B7" s="55" t="s">
        <v>3</v>
      </c>
      <c r="C7" s="31" t="s">
        <v>4</v>
      </c>
      <c r="D7" s="55" t="s">
        <v>5</v>
      </c>
      <c r="E7" s="55"/>
      <c r="F7" s="55"/>
      <c r="G7" s="55"/>
      <c r="H7" s="55"/>
      <c r="I7" s="50" t="s">
        <v>15</v>
      </c>
      <c r="J7" s="51" t="s">
        <v>13</v>
      </c>
      <c r="K7" s="57" t="s">
        <v>14</v>
      </c>
      <c r="L7" s="56" t="s">
        <v>6</v>
      </c>
      <c r="M7" s="56"/>
      <c r="N7" s="56"/>
      <c r="O7" s="56"/>
      <c r="P7" s="50" t="s">
        <v>15</v>
      </c>
      <c r="Q7" s="51" t="s">
        <v>13</v>
      </c>
      <c r="R7" s="57" t="s">
        <v>14</v>
      </c>
      <c r="S7" s="56" t="s">
        <v>7</v>
      </c>
      <c r="T7" s="56"/>
      <c r="U7" s="56"/>
      <c r="V7" s="56"/>
      <c r="W7" s="56"/>
      <c r="X7" s="50" t="s">
        <v>15</v>
      </c>
      <c r="Y7" s="51" t="s">
        <v>13</v>
      </c>
      <c r="Z7" s="57" t="s">
        <v>14</v>
      </c>
      <c r="AA7" s="56" t="s">
        <v>8</v>
      </c>
      <c r="AB7" s="56"/>
      <c r="AC7" s="56"/>
      <c r="AD7" s="56"/>
      <c r="AE7" s="50" t="s">
        <v>15</v>
      </c>
      <c r="AF7" s="51" t="s">
        <v>13</v>
      </c>
      <c r="AG7" s="57" t="s">
        <v>14</v>
      </c>
      <c r="AH7" s="14" t="s">
        <v>9</v>
      </c>
      <c r="AI7" s="58" t="s">
        <v>10</v>
      </c>
      <c r="AJ7" s="49" t="s">
        <v>11</v>
      </c>
    </row>
    <row r="8" spans="1:37" ht="225.75" customHeight="1" x14ac:dyDescent="0.25">
      <c r="B8" s="55"/>
      <c r="C8" s="55"/>
      <c r="D8" s="12" t="s">
        <v>50</v>
      </c>
      <c r="E8" s="12" t="s">
        <v>51</v>
      </c>
      <c r="F8" s="12" t="s">
        <v>52</v>
      </c>
      <c r="G8" s="12" t="s">
        <v>53</v>
      </c>
      <c r="H8" s="12" t="s">
        <v>54</v>
      </c>
      <c r="I8" s="50"/>
      <c r="J8" s="51"/>
      <c r="K8" s="57"/>
      <c r="L8" s="12" t="s">
        <v>55</v>
      </c>
      <c r="M8" s="12" t="s">
        <v>56</v>
      </c>
      <c r="N8" s="12" t="s">
        <v>57</v>
      </c>
      <c r="O8" s="12" t="s">
        <v>58</v>
      </c>
      <c r="P8" s="50"/>
      <c r="Q8" s="51"/>
      <c r="R8" s="57"/>
      <c r="S8" s="12" t="s">
        <v>59</v>
      </c>
      <c r="T8" s="12" t="s">
        <v>60</v>
      </c>
      <c r="U8" s="12" t="s">
        <v>61</v>
      </c>
      <c r="V8" s="12" t="s">
        <v>62</v>
      </c>
      <c r="W8" s="12" t="s">
        <v>63</v>
      </c>
      <c r="X8" s="50"/>
      <c r="Y8" s="51"/>
      <c r="Z8" s="57"/>
      <c r="AA8" s="12" t="s">
        <v>64</v>
      </c>
      <c r="AB8" s="12" t="s">
        <v>65</v>
      </c>
      <c r="AC8" s="12" t="s">
        <v>66</v>
      </c>
      <c r="AD8" s="12" t="s">
        <v>67</v>
      </c>
      <c r="AE8" s="50"/>
      <c r="AF8" s="51"/>
      <c r="AG8" s="57"/>
      <c r="AH8" s="15"/>
      <c r="AI8" s="58"/>
      <c r="AJ8" s="49"/>
    </row>
    <row r="9" spans="1:37" x14ac:dyDescent="0.25">
      <c r="B9" s="1">
        <v>1</v>
      </c>
      <c r="C9" s="1" t="s">
        <v>91</v>
      </c>
      <c r="D9" s="1">
        <v>2</v>
      </c>
      <c r="E9" s="1">
        <v>2</v>
      </c>
      <c r="F9" s="1">
        <v>3</v>
      </c>
      <c r="G9" s="1">
        <v>2</v>
      </c>
      <c r="H9" s="1">
        <v>3</v>
      </c>
      <c r="I9" s="4">
        <f>SUM(D9:H9)</f>
        <v>12</v>
      </c>
      <c r="J9" s="6">
        <f>I9/5</f>
        <v>2.4</v>
      </c>
      <c r="K9" s="11" t="str">
        <f>IF(D9="","",VLOOKUP(J9,$J$72:$K$74,2,TRUE))</f>
        <v>ІІ ур</v>
      </c>
      <c r="L9" s="1">
        <v>2</v>
      </c>
      <c r="M9" s="1">
        <v>2</v>
      </c>
      <c r="N9" s="1">
        <v>2</v>
      </c>
      <c r="O9" s="1">
        <v>2</v>
      </c>
      <c r="P9" s="4">
        <f>SUM(L9:O9)</f>
        <v>8</v>
      </c>
      <c r="Q9" s="6">
        <f>P9/4</f>
        <v>2</v>
      </c>
      <c r="R9" s="11" t="str">
        <f>IF(L9="","",VLOOKUP(Q9,$J$72:$K$74,2,TRUE))</f>
        <v>ІІ ур</v>
      </c>
      <c r="S9" s="1">
        <v>3</v>
      </c>
      <c r="T9" s="1">
        <v>3</v>
      </c>
      <c r="U9" s="1">
        <v>3</v>
      </c>
      <c r="V9" s="1">
        <v>2</v>
      </c>
      <c r="W9" s="1">
        <v>1</v>
      </c>
      <c r="X9" s="4">
        <f>SUM(S9:W9)</f>
        <v>12</v>
      </c>
      <c r="Y9" s="6">
        <f>X9/5</f>
        <v>2.4</v>
      </c>
      <c r="Z9" s="11" t="str">
        <f>IF(S9="","",VLOOKUP(Y9,$J$72:$K$74,2,TRUE))</f>
        <v>ІІ ур</v>
      </c>
      <c r="AA9" s="1">
        <v>2</v>
      </c>
      <c r="AB9" s="1">
        <v>3</v>
      </c>
      <c r="AC9" s="1">
        <v>2</v>
      </c>
      <c r="AD9" s="1">
        <v>2</v>
      </c>
      <c r="AE9" s="4">
        <f>SUM(AA9:AD9)</f>
        <v>9</v>
      </c>
      <c r="AF9" s="6">
        <f>AE9/4</f>
        <v>2.25</v>
      </c>
      <c r="AG9" s="11" t="str">
        <f>IF(AA9="","",VLOOKUP(AF9,$J$72:$K$74,2,TRUE))</f>
        <v>ІІ ур</v>
      </c>
      <c r="AH9" s="5">
        <f>I9+P9+X9+AE9</f>
        <v>41</v>
      </c>
      <c r="AI9" s="7">
        <f>AH9/18</f>
        <v>2.2777777777777777</v>
      </c>
      <c r="AJ9" s="11" t="str">
        <f>IF(AB9="","",VLOOKUP(AI9,$J$72:$K$74,2,TRUE))</f>
        <v>ІІ ур</v>
      </c>
    </row>
    <row r="10" spans="1:37" x14ac:dyDescent="0.25">
      <c r="B10" s="60">
        <v>2</v>
      </c>
      <c r="C10" s="60" t="s">
        <v>92</v>
      </c>
      <c r="D10" s="61">
        <v>2</v>
      </c>
      <c r="E10" s="62">
        <v>2</v>
      </c>
      <c r="F10" s="62">
        <v>3</v>
      </c>
      <c r="G10" s="62">
        <v>2</v>
      </c>
      <c r="H10" s="62">
        <v>3</v>
      </c>
      <c r="I10" s="63">
        <v>12</v>
      </c>
      <c r="J10" s="6">
        <v>2.4</v>
      </c>
      <c r="K10" s="11" t="str">
        <f>IF(D10="","",VLOOKUP(J10,$J$72:$K$74,2,TRUE))</f>
        <v>ІІ ур</v>
      </c>
      <c r="L10" s="61">
        <v>2</v>
      </c>
      <c r="M10" s="62">
        <v>2</v>
      </c>
      <c r="N10" s="62">
        <v>2</v>
      </c>
      <c r="O10" s="62">
        <v>2</v>
      </c>
      <c r="P10" s="63">
        <v>8</v>
      </c>
      <c r="Q10" s="6">
        <v>2</v>
      </c>
      <c r="R10" s="11" t="str">
        <f>IF(L10="","",VLOOKUP(Q10,$J$72:$K$74,2,TRUE))</f>
        <v>ІІ ур</v>
      </c>
      <c r="S10" s="61">
        <v>3</v>
      </c>
      <c r="T10" s="62">
        <v>3</v>
      </c>
      <c r="U10" s="62">
        <v>3</v>
      </c>
      <c r="V10" s="62">
        <v>2</v>
      </c>
      <c r="W10" s="62">
        <v>1</v>
      </c>
      <c r="X10" s="63">
        <v>12</v>
      </c>
      <c r="Y10" s="6">
        <v>2.4</v>
      </c>
      <c r="Z10" s="11" t="str">
        <f>IF(S10="","",VLOOKUP(Y10,$J$72:$K$74,2,TRUE))</f>
        <v>ІІ ур</v>
      </c>
      <c r="AA10" s="61">
        <v>2</v>
      </c>
      <c r="AB10" s="62">
        <v>3</v>
      </c>
      <c r="AC10" s="62">
        <v>2</v>
      </c>
      <c r="AD10" s="62">
        <v>2</v>
      </c>
      <c r="AE10" s="63">
        <v>9</v>
      </c>
      <c r="AF10" s="6">
        <v>2.25</v>
      </c>
      <c r="AG10" s="11" t="str">
        <f>IF(AA10="","",VLOOKUP(AF10,$J$72:$K$74,2,TRUE))</f>
        <v>ІІ ур</v>
      </c>
      <c r="AH10" s="5">
        <v>41</v>
      </c>
      <c r="AI10" s="7">
        <v>2.2777799999999999</v>
      </c>
      <c r="AJ10" s="11" t="str">
        <f>IF(AB10="","",VLOOKUP(AI10,$J$72:$K$74,2,TRUE))</f>
        <v>ІІ ур</v>
      </c>
    </row>
    <row r="11" spans="1:37" x14ac:dyDescent="0.25">
      <c r="B11" s="43"/>
      <c r="C11" s="43"/>
      <c r="D11" s="46"/>
      <c r="E11" s="47"/>
      <c r="F11" s="47"/>
      <c r="G11" s="47"/>
      <c r="H11" s="47"/>
      <c r="I11" s="48"/>
      <c r="J11" s="1" t="s">
        <v>16</v>
      </c>
      <c r="K11" s="9" t="s">
        <v>12</v>
      </c>
      <c r="L11" s="46"/>
      <c r="M11" s="47"/>
      <c r="N11" s="47"/>
      <c r="O11" s="47"/>
      <c r="P11" s="48"/>
      <c r="Q11" s="1" t="s">
        <v>16</v>
      </c>
      <c r="R11" s="9" t="s">
        <v>12</v>
      </c>
      <c r="S11" s="46"/>
      <c r="T11" s="47"/>
      <c r="U11" s="47"/>
      <c r="V11" s="47"/>
      <c r="W11" s="47"/>
      <c r="X11" s="48"/>
      <c r="Y11" s="1" t="s">
        <v>16</v>
      </c>
      <c r="Z11" s="9" t="s">
        <v>12</v>
      </c>
      <c r="AA11" s="46"/>
      <c r="AB11" s="47"/>
      <c r="AC11" s="47"/>
      <c r="AD11" s="47"/>
      <c r="AE11" s="48"/>
      <c r="AF11" s="1" t="s">
        <v>16</v>
      </c>
      <c r="AG11" s="9" t="s">
        <v>12</v>
      </c>
      <c r="AH11" s="2"/>
      <c r="AI11" s="2"/>
      <c r="AJ11" s="2"/>
    </row>
    <row r="12" spans="1:37" x14ac:dyDescent="0.25">
      <c r="B12" s="44"/>
      <c r="C12" s="44"/>
      <c r="D12" s="46" t="s">
        <v>21</v>
      </c>
      <c r="E12" s="47"/>
      <c r="F12" s="47"/>
      <c r="G12" s="47"/>
      <c r="H12" s="47"/>
      <c r="I12" s="48"/>
      <c r="J12" s="8">
        <v>2</v>
      </c>
      <c r="K12" s="8">
        <v>100</v>
      </c>
      <c r="L12" s="46" t="s">
        <v>21</v>
      </c>
      <c r="M12" s="47"/>
      <c r="N12" s="47"/>
      <c r="O12" s="47"/>
      <c r="P12" s="48"/>
      <c r="Q12" s="8">
        <v>2</v>
      </c>
      <c r="R12" s="8">
        <v>100</v>
      </c>
      <c r="S12" s="46" t="s">
        <v>21</v>
      </c>
      <c r="T12" s="47"/>
      <c r="U12" s="47"/>
      <c r="V12" s="47"/>
      <c r="W12" s="47"/>
      <c r="X12" s="48"/>
      <c r="Y12" s="8">
        <v>2</v>
      </c>
      <c r="Z12" s="8">
        <v>100</v>
      </c>
      <c r="AA12" s="46" t="s">
        <v>21</v>
      </c>
      <c r="AB12" s="47"/>
      <c r="AC12" s="47"/>
      <c r="AD12" s="47"/>
      <c r="AE12" s="48"/>
      <c r="AF12" s="8">
        <v>2</v>
      </c>
      <c r="AG12" s="8">
        <v>100</v>
      </c>
      <c r="AH12" s="2"/>
      <c r="AI12" s="2"/>
      <c r="AJ12" s="2"/>
    </row>
    <row r="13" spans="1:37" x14ac:dyDescent="0.25">
      <c r="B13" s="44"/>
      <c r="C13" s="44"/>
      <c r="D13" s="46" t="s">
        <v>26</v>
      </c>
      <c r="E13" s="47"/>
      <c r="F13" s="47"/>
      <c r="G13" s="47"/>
      <c r="H13" s="47"/>
      <c r="I13" s="48"/>
      <c r="J13" s="10">
        <f>COUNTIF(K9:K9,"І ур")</f>
        <v>0</v>
      </c>
      <c r="K13" s="3">
        <f>(J13/J12)*100</f>
        <v>0</v>
      </c>
      <c r="L13" s="46" t="s">
        <v>26</v>
      </c>
      <c r="M13" s="47"/>
      <c r="N13" s="47"/>
      <c r="O13" s="47"/>
      <c r="P13" s="48"/>
      <c r="Q13" s="10">
        <f>COUNTIF(R9:R9,"І ур")</f>
        <v>0</v>
      </c>
      <c r="R13" s="3">
        <f>(Q13/Q12)*100</f>
        <v>0</v>
      </c>
      <c r="S13" s="46" t="s">
        <v>26</v>
      </c>
      <c r="T13" s="47"/>
      <c r="U13" s="47"/>
      <c r="V13" s="47"/>
      <c r="W13" s="47"/>
      <c r="X13" s="48"/>
      <c r="Y13" s="10">
        <f>COUNTIF(Z9:Z9,"І ур")</f>
        <v>0</v>
      </c>
      <c r="Z13" s="3">
        <f>(Y13/Y12)*100</f>
        <v>0</v>
      </c>
      <c r="AA13" s="46" t="s">
        <v>26</v>
      </c>
      <c r="AB13" s="47"/>
      <c r="AC13" s="47"/>
      <c r="AD13" s="47"/>
      <c r="AE13" s="48"/>
      <c r="AF13" s="10">
        <f>COUNTIF(AG9:AG9,"І ур")</f>
        <v>0</v>
      </c>
      <c r="AG13" s="3">
        <f>(AF13/AF12)*100</f>
        <v>0</v>
      </c>
      <c r="AH13" s="2"/>
      <c r="AI13" s="2"/>
      <c r="AJ13" s="2"/>
    </row>
    <row r="14" spans="1:37" x14ac:dyDescent="0.25">
      <c r="B14" s="44"/>
      <c r="C14" s="44"/>
      <c r="D14" s="46" t="s">
        <v>27</v>
      </c>
      <c r="E14" s="47"/>
      <c r="F14" s="47"/>
      <c r="G14" s="47"/>
      <c r="H14" s="47"/>
      <c r="I14" s="48"/>
      <c r="J14" s="10">
        <v>2</v>
      </c>
      <c r="K14" s="3">
        <f>(J14/J12)*100</f>
        <v>100</v>
      </c>
      <c r="L14" s="46" t="s">
        <v>27</v>
      </c>
      <c r="M14" s="47"/>
      <c r="N14" s="47"/>
      <c r="O14" s="47"/>
      <c r="P14" s="48"/>
      <c r="Q14" s="10">
        <v>2</v>
      </c>
      <c r="R14" s="3">
        <f>(Q14/Q12)*100</f>
        <v>100</v>
      </c>
      <c r="S14" s="46" t="s">
        <v>27</v>
      </c>
      <c r="T14" s="47"/>
      <c r="U14" s="47"/>
      <c r="V14" s="47"/>
      <c r="W14" s="47"/>
      <c r="X14" s="48"/>
      <c r="Y14" s="10">
        <v>2</v>
      </c>
      <c r="Z14" s="3">
        <f>(Y14/Y12)*100</f>
        <v>100</v>
      </c>
      <c r="AA14" s="46" t="s">
        <v>27</v>
      </c>
      <c r="AB14" s="47"/>
      <c r="AC14" s="47"/>
      <c r="AD14" s="47"/>
      <c r="AE14" s="48"/>
      <c r="AF14" s="10">
        <v>2</v>
      </c>
      <c r="AG14" s="3">
        <f>(AF14/AF12)*100</f>
        <v>100</v>
      </c>
      <c r="AH14" s="2"/>
      <c r="AI14" s="2"/>
      <c r="AJ14" s="2"/>
    </row>
    <row r="15" spans="1:37" x14ac:dyDescent="0.25">
      <c r="B15" s="44"/>
      <c r="C15" s="44"/>
      <c r="D15" s="46" t="s">
        <v>28</v>
      </c>
      <c r="E15" s="47"/>
      <c r="F15" s="47"/>
      <c r="G15" s="47"/>
      <c r="H15" s="47"/>
      <c r="I15" s="48"/>
      <c r="J15" s="10">
        <f>COUNTIF(K9:K9,"ІІІ ур")</f>
        <v>0</v>
      </c>
      <c r="K15" s="3">
        <f>(J15/J12)*100</f>
        <v>0</v>
      </c>
      <c r="L15" s="46" t="s">
        <v>28</v>
      </c>
      <c r="M15" s="47"/>
      <c r="N15" s="47"/>
      <c r="O15" s="47"/>
      <c r="P15" s="48"/>
      <c r="Q15" s="10">
        <f>COUNTIF(R9:R9,"ІІІ ур")</f>
        <v>0</v>
      </c>
      <c r="R15" s="3">
        <f>(Q15/Q12)*100</f>
        <v>0</v>
      </c>
      <c r="S15" s="46" t="s">
        <v>28</v>
      </c>
      <c r="T15" s="47"/>
      <c r="U15" s="47"/>
      <c r="V15" s="47"/>
      <c r="W15" s="47"/>
      <c r="X15" s="48"/>
      <c r="Y15" s="10">
        <f>COUNTIF(Z9:Z9,"ІІІ ур")</f>
        <v>0</v>
      </c>
      <c r="Z15" s="3">
        <f>(Y15/Y12)*100</f>
        <v>0</v>
      </c>
      <c r="AA15" s="46" t="s">
        <v>28</v>
      </c>
      <c r="AB15" s="47"/>
      <c r="AC15" s="47"/>
      <c r="AD15" s="47"/>
      <c r="AE15" s="48"/>
      <c r="AF15" s="10">
        <f>COUNTIF(AG9:AG9,"ІІІ ур")</f>
        <v>0</v>
      </c>
      <c r="AG15" s="3">
        <f>(AF15/AF12)*100</f>
        <v>0</v>
      </c>
      <c r="AH15" s="2"/>
      <c r="AI15" s="2"/>
      <c r="AJ15" s="2"/>
    </row>
    <row r="16" spans="1:37" x14ac:dyDescent="0.25">
      <c r="B16" s="44"/>
      <c r="C16" s="44"/>
      <c r="D16" s="46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8"/>
      <c r="AI16" s="1" t="s">
        <v>16</v>
      </c>
      <c r="AJ16" s="9" t="s">
        <v>12</v>
      </c>
    </row>
    <row r="17" spans="2:36" x14ac:dyDescent="0.25">
      <c r="B17" s="44"/>
      <c r="C17" s="44"/>
      <c r="D17" s="40" t="s">
        <v>22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2"/>
      <c r="AI17" s="8">
        <v>2</v>
      </c>
      <c r="AJ17" s="8">
        <v>100</v>
      </c>
    </row>
    <row r="18" spans="2:36" x14ac:dyDescent="0.25">
      <c r="B18" s="44"/>
      <c r="C18" s="44"/>
      <c r="D18" s="52" t="s">
        <v>29</v>
      </c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10">
        <f>COUNTIF(AJ9:AJ9,"І ур")</f>
        <v>0</v>
      </c>
      <c r="AJ18" s="3">
        <f>(AI18/AI17)*100</f>
        <v>0</v>
      </c>
    </row>
    <row r="19" spans="2:36" x14ac:dyDescent="0.25">
      <c r="B19" s="44"/>
      <c r="C19" s="44"/>
      <c r="D19" s="52" t="s">
        <v>24</v>
      </c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10">
        <v>2</v>
      </c>
      <c r="AJ19" s="3">
        <f>(AI19/AI17)*100</f>
        <v>100</v>
      </c>
    </row>
    <row r="20" spans="2:36" x14ac:dyDescent="0.25">
      <c r="B20" s="45"/>
      <c r="C20" s="45"/>
      <c r="D20" s="52" t="s">
        <v>25</v>
      </c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10">
        <f>COUNTIF(AJ9:AJ9,"ІІІ ур")</f>
        <v>0</v>
      </c>
      <c r="AJ20" s="3">
        <f>(AI20/AI17)*100</f>
        <v>0</v>
      </c>
    </row>
    <row r="72" spans="10:11" x14ac:dyDescent="0.25">
      <c r="J72">
        <v>1</v>
      </c>
      <c r="K72" t="s">
        <v>18</v>
      </c>
    </row>
    <row r="73" spans="10:11" x14ac:dyDescent="0.25">
      <c r="J73">
        <v>1.6</v>
      </c>
      <c r="K73" t="s">
        <v>19</v>
      </c>
    </row>
    <row r="74" spans="10:11" x14ac:dyDescent="0.25">
      <c r="J74">
        <v>2.6</v>
      </c>
      <c r="K74" t="s">
        <v>20</v>
      </c>
    </row>
  </sheetData>
  <autoFilter ref="AJ2:AJ20"/>
  <mergeCells count="52">
    <mergeCell ref="AA15:AE15"/>
    <mergeCell ref="AA13:AE13"/>
    <mergeCell ref="AA14:AE14"/>
    <mergeCell ref="S13:X13"/>
    <mergeCell ref="S14:X14"/>
    <mergeCell ref="S15:X15"/>
    <mergeCell ref="L13:P13"/>
    <mergeCell ref="L14:P14"/>
    <mergeCell ref="L15:P15"/>
    <mergeCell ref="D13:I13"/>
    <mergeCell ref="D14:I14"/>
    <mergeCell ref="D15:I15"/>
    <mergeCell ref="S11:X11"/>
    <mergeCell ref="S12:X12"/>
    <mergeCell ref="Z7:Z8"/>
    <mergeCell ref="AE7:AE8"/>
    <mergeCell ref="P7:P8"/>
    <mergeCell ref="Q7:Q8"/>
    <mergeCell ref="R7:R8"/>
    <mergeCell ref="Y7:Y8"/>
    <mergeCell ref="A2:AK2"/>
    <mergeCell ref="A3:AK3"/>
    <mergeCell ref="A4:AK4"/>
    <mergeCell ref="B6:AJ6"/>
    <mergeCell ref="B7:B8"/>
    <mergeCell ref="C7:C8"/>
    <mergeCell ref="D7:H7"/>
    <mergeCell ref="L7:O7"/>
    <mergeCell ref="S7:W7"/>
    <mergeCell ref="AA7:AD7"/>
    <mergeCell ref="X7:X8"/>
    <mergeCell ref="AH7:AH8"/>
    <mergeCell ref="AF7:AF8"/>
    <mergeCell ref="AG7:AG8"/>
    <mergeCell ref="K7:K8"/>
    <mergeCell ref="AI7:AI8"/>
    <mergeCell ref="AJ7:AJ8"/>
    <mergeCell ref="I7:I8"/>
    <mergeCell ref="J7:J8"/>
    <mergeCell ref="B11:B20"/>
    <mergeCell ref="C11:C20"/>
    <mergeCell ref="AA11:AE11"/>
    <mergeCell ref="AA12:AE12"/>
    <mergeCell ref="D16:AH16"/>
    <mergeCell ref="D18:AH18"/>
    <mergeCell ref="D19:AH19"/>
    <mergeCell ref="D20:AH20"/>
    <mergeCell ref="D17:AH17"/>
    <mergeCell ref="D11:I11"/>
    <mergeCell ref="D12:I12"/>
    <mergeCell ref="L11:P11"/>
    <mergeCell ref="L12:P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74"/>
  <sheetViews>
    <sheetView tabSelected="1" topLeftCell="D6" zoomScale="70" zoomScaleNormal="70" workbookViewId="0">
      <selection activeCell="D19" sqref="D19:AK19"/>
    </sheetView>
  </sheetViews>
  <sheetFormatPr defaultRowHeight="15" x14ac:dyDescent="0.25"/>
  <cols>
    <col min="2" max="2" width="5.42578125" customWidth="1"/>
    <col min="3" max="3" width="21.5703125" customWidth="1"/>
    <col min="4" max="4" width="10.42578125" customWidth="1"/>
    <col min="5" max="5" width="4" customWidth="1"/>
    <col min="6" max="6" width="8.7109375" customWidth="1"/>
    <col min="7" max="7" width="5.7109375" customWidth="1"/>
    <col min="8" max="8" width="6.42578125" customWidth="1"/>
    <col min="9" max="9" width="6.5703125" customWidth="1"/>
    <col min="10" max="11" width="5.5703125" customWidth="1"/>
    <col min="12" max="12" width="9" customWidth="1"/>
    <col min="13" max="13" width="6.28515625" customWidth="1"/>
    <col min="14" max="14" width="7.7109375" customWidth="1"/>
    <col min="15" max="15" width="13.140625" customWidth="1"/>
    <col min="16" max="16" width="4" customWidth="1"/>
    <col min="17" max="17" width="5.85546875" customWidth="1"/>
    <col min="18" max="18" width="9.140625" customWidth="1"/>
    <col min="19" max="19" width="8.7109375" customWidth="1"/>
    <col min="20" max="20" width="4.5703125" customWidth="1"/>
    <col min="21" max="21" width="11.85546875" customWidth="1"/>
    <col min="22" max="22" width="7.140625" customWidth="1"/>
    <col min="23" max="23" width="6.140625" customWidth="1"/>
    <col min="24" max="24" width="7.85546875" customWidth="1"/>
    <col min="25" max="25" width="4.140625" customWidth="1"/>
    <col min="26" max="26" width="5.5703125" customWidth="1"/>
    <col min="27" max="27" width="9.7109375" customWidth="1"/>
    <col min="28" max="28" width="4.28515625" customWidth="1"/>
    <col min="29" max="29" width="6.28515625" customWidth="1"/>
    <col min="30" max="30" width="6" customWidth="1"/>
    <col min="31" max="31" width="8.42578125" customWidth="1"/>
    <col min="32" max="32" width="6.140625" customWidth="1"/>
    <col min="33" max="33" width="7" customWidth="1"/>
    <col min="34" max="35" width="5.140625" customWidth="1"/>
    <col min="36" max="36" width="9.140625" customWidth="1"/>
    <col min="39" max="39" width="10.7109375" customWidth="1"/>
  </cols>
  <sheetData>
    <row r="2" spans="1:40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</row>
    <row r="3" spans="1:40" x14ac:dyDescent="0.25">
      <c r="A3" s="13" t="s">
        <v>89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</row>
    <row r="4" spans="1:40" x14ac:dyDescent="0.25">
      <c r="A4" s="13" t="s">
        <v>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</row>
    <row r="6" spans="1:40" x14ac:dyDescent="0.25">
      <c r="B6" s="53" t="s">
        <v>2</v>
      </c>
      <c r="C6" s="53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3"/>
      <c r="AL6" s="53"/>
      <c r="AM6" s="53"/>
    </row>
    <row r="7" spans="1:40" ht="38.25" customHeight="1" x14ac:dyDescent="0.25">
      <c r="B7" s="55" t="s">
        <v>3</v>
      </c>
      <c r="C7" s="31" t="s">
        <v>4</v>
      </c>
      <c r="D7" s="55" t="s">
        <v>5</v>
      </c>
      <c r="E7" s="55"/>
      <c r="F7" s="55"/>
      <c r="G7" s="55"/>
      <c r="H7" s="55"/>
      <c r="I7" s="55"/>
      <c r="J7" s="50" t="s">
        <v>15</v>
      </c>
      <c r="K7" s="51" t="s">
        <v>13</v>
      </c>
      <c r="L7" s="57" t="s">
        <v>17</v>
      </c>
      <c r="M7" s="56" t="s">
        <v>6</v>
      </c>
      <c r="N7" s="56"/>
      <c r="O7" s="56"/>
      <c r="P7" s="50" t="s">
        <v>15</v>
      </c>
      <c r="Q7" s="51" t="s">
        <v>13</v>
      </c>
      <c r="R7" s="57" t="s">
        <v>17</v>
      </c>
      <c r="S7" s="56" t="s">
        <v>7</v>
      </c>
      <c r="T7" s="56"/>
      <c r="U7" s="56"/>
      <c r="V7" s="56"/>
      <c r="W7" s="56"/>
      <c r="X7" s="56"/>
      <c r="Y7" s="50" t="s">
        <v>15</v>
      </c>
      <c r="Z7" s="51" t="s">
        <v>13</v>
      </c>
      <c r="AA7" s="57" t="s">
        <v>17</v>
      </c>
      <c r="AB7" s="56" t="s">
        <v>8</v>
      </c>
      <c r="AC7" s="56"/>
      <c r="AD7" s="56"/>
      <c r="AE7" s="56"/>
      <c r="AF7" s="56"/>
      <c r="AG7" s="56"/>
      <c r="AH7" s="50" t="s">
        <v>15</v>
      </c>
      <c r="AI7" s="51" t="s">
        <v>13</v>
      </c>
      <c r="AJ7" s="57" t="s">
        <v>17</v>
      </c>
      <c r="AK7" s="14" t="s">
        <v>9</v>
      </c>
      <c r="AL7" s="58" t="s">
        <v>10</v>
      </c>
      <c r="AM7" s="49" t="s">
        <v>11</v>
      </c>
    </row>
    <row r="8" spans="1:40" ht="225" customHeight="1" x14ac:dyDescent="0.25">
      <c r="B8" s="55"/>
      <c r="C8" s="55"/>
      <c r="D8" s="12" t="s">
        <v>68</v>
      </c>
      <c r="E8" s="12" t="s">
        <v>69</v>
      </c>
      <c r="F8" s="12" t="s">
        <v>70</v>
      </c>
      <c r="G8" s="12" t="s">
        <v>71</v>
      </c>
      <c r="H8" s="12" t="s">
        <v>72</v>
      </c>
      <c r="I8" s="12" t="s">
        <v>73</v>
      </c>
      <c r="J8" s="50"/>
      <c r="K8" s="51"/>
      <c r="L8" s="57"/>
      <c r="M8" s="12" t="s">
        <v>74</v>
      </c>
      <c r="N8" s="12" t="s">
        <v>75</v>
      </c>
      <c r="O8" s="12" t="s">
        <v>76</v>
      </c>
      <c r="P8" s="50"/>
      <c r="Q8" s="51"/>
      <c r="R8" s="57"/>
      <c r="S8" s="12" t="s">
        <v>77</v>
      </c>
      <c r="T8" s="12" t="s">
        <v>78</v>
      </c>
      <c r="U8" s="12" t="s">
        <v>79</v>
      </c>
      <c r="V8" s="12" t="s">
        <v>80</v>
      </c>
      <c r="W8" s="12" t="s">
        <v>81</v>
      </c>
      <c r="X8" s="12" t="s">
        <v>82</v>
      </c>
      <c r="Y8" s="50"/>
      <c r="Z8" s="51"/>
      <c r="AA8" s="57"/>
      <c r="AB8" s="12" t="s">
        <v>83</v>
      </c>
      <c r="AC8" s="12" t="s">
        <v>84</v>
      </c>
      <c r="AD8" s="12" t="s">
        <v>85</v>
      </c>
      <c r="AE8" s="12" t="s">
        <v>86</v>
      </c>
      <c r="AF8" s="12" t="s">
        <v>87</v>
      </c>
      <c r="AG8" s="12" t="s">
        <v>88</v>
      </c>
      <c r="AH8" s="50"/>
      <c r="AI8" s="51"/>
      <c r="AJ8" s="57"/>
      <c r="AK8" s="15"/>
      <c r="AL8" s="58"/>
      <c r="AM8" s="49"/>
    </row>
    <row r="9" spans="1:40" x14ac:dyDescent="0.25">
      <c r="B9" s="1">
        <v>1</v>
      </c>
      <c r="C9" s="1" t="s">
        <v>91</v>
      </c>
      <c r="D9" s="1">
        <v>3</v>
      </c>
      <c r="E9" s="1">
        <v>3</v>
      </c>
      <c r="F9" s="1">
        <v>3</v>
      </c>
      <c r="G9" s="1">
        <v>2</v>
      </c>
      <c r="H9" s="1">
        <v>2</v>
      </c>
      <c r="I9" s="1">
        <v>2</v>
      </c>
      <c r="J9" s="4">
        <f>SUM(D9:I9)</f>
        <v>15</v>
      </c>
      <c r="K9" s="6">
        <f>J9/6</f>
        <v>2.5</v>
      </c>
      <c r="L9" s="11" t="str">
        <f>IF(D9="","",VLOOKUP(K9,$J$72:$K$74,2,TRUE))</f>
        <v>ІІ ур</v>
      </c>
      <c r="M9" s="1">
        <v>2</v>
      </c>
      <c r="N9" s="1">
        <v>2</v>
      </c>
      <c r="O9" s="1">
        <v>2</v>
      </c>
      <c r="P9" s="4">
        <f>SUM(M9:O9)</f>
        <v>6</v>
      </c>
      <c r="Q9" s="6">
        <f>P9/3</f>
        <v>2</v>
      </c>
      <c r="R9" s="11" t="str">
        <f>IF(M9="","",VLOOKUP(Q9,$J$72:$K$74,2,TRUE))</f>
        <v>ІІ ур</v>
      </c>
      <c r="S9" s="1">
        <v>3</v>
      </c>
      <c r="T9" s="1">
        <v>3</v>
      </c>
      <c r="U9" s="1">
        <v>3</v>
      </c>
      <c r="V9" s="1">
        <v>2</v>
      </c>
      <c r="W9" s="1">
        <v>3</v>
      </c>
      <c r="X9" s="1">
        <v>3</v>
      </c>
      <c r="Y9" s="4">
        <f>SUM(S9:X9)</f>
        <v>17</v>
      </c>
      <c r="Z9" s="6">
        <f>Y9/6</f>
        <v>2.8333333333333335</v>
      </c>
      <c r="AA9" s="11" t="str">
        <f>IF(S9="","",VLOOKUP(Z9,$J$72:$K$74,2,TRUE))</f>
        <v>ІІІ ур</v>
      </c>
      <c r="AB9" s="1">
        <v>3</v>
      </c>
      <c r="AC9" s="1">
        <v>3</v>
      </c>
      <c r="AD9" s="1">
        <v>2</v>
      </c>
      <c r="AE9" s="1">
        <v>2</v>
      </c>
      <c r="AF9" s="1">
        <v>3</v>
      </c>
      <c r="AG9" s="1">
        <v>3</v>
      </c>
      <c r="AH9" s="4">
        <f>SUM(AB9:AG9)</f>
        <v>16</v>
      </c>
      <c r="AI9" s="6">
        <f>AH9/6</f>
        <v>2.6666666666666665</v>
      </c>
      <c r="AJ9" s="11" t="str">
        <f>IF(AB9="","",VLOOKUP(AI9,$J$72:$K$74,2,TRUE))</f>
        <v>ІІІ ур</v>
      </c>
      <c r="AK9" s="5">
        <f>J9+P9+Y9+AH9</f>
        <v>54</v>
      </c>
      <c r="AL9" s="7">
        <f>AK9/21</f>
        <v>2.5714285714285716</v>
      </c>
      <c r="AM9" s="11" t="str">
        <f>IF(AE9="","",VLOOKUP(AL9,$J$72:$K$74,2,TRUE))</f>
        <v>ІІ ур</v>
      </c>
    </row>
    <row r="10" spans="1:40" x14ac:dyDescent="0.25">
      <c r="B10" s="60">
        <v>2</v>
      </c>
      <c r="C10" s="60" t="s">
        <v>92</v>
      </c>
      <c r="D10" s="61">
        <v>3</v>
      </c>
      <c r="E10" s="62">
        <v>3</v>
      </c>
      <c r="F10" s="62">
        <v>3</v>
      </c>
      <c r="G10" s="62">
        <v>2</v>
      </c>
      <c r="H10" s="62">
        <v>2</v>
      </c>
      <c r="I10" s="62">
        <v>2</v>
      </c>
      <c r="J10" s="63">
        <v>15</v>
      </c>
      <c r="K10" s="6">
        <v>2.5</v>
      </c>
      <c r="L10" s="11" t="str">
        <f>IF(D10="","",VLOOKUP(K10,$J$72:$K$74,2,TRUE))</f>
        <v>ІІ ур</v>
      </c>
      <c r="M10" s="61">
        <v>2</v>
      </c>
      <c r="N10" s="62">
        <v>2</v>
      </c>
      <c r="O10" s="62">
        <v>2</v>
      </c>
      <c r="P10" s="63">
        <v>6</v>
      </c>
      <c r="Q10" s="6">
        <v>2</v>
      </c>
      <c r="R10" s="11" t="str">
        <f>IF(M10="","",VLOOKUP(Q10,$J$72:$K$74,2,TRUE))</f>
        <v>ІІ ур</v>
      </c>
      <c r="S10" s="61">
        <v>3</v>
      </c>
      <c r="T10" s="62">
        <v>3</v>
      </c>
      <c r="U10" s="62">
        <v>3</v>
      </c>
      <c r="V10" s="62">
        <v>2</v>
      </c>
      <c r="W10" s="62">
        <v>3</v>
      </c>
      <c r="X10" s="62">
        <v>3</v>
      </c>
      <c r="Y10" s="63">
        <v>17</v>
      </c>
      <c r="Z10" s="6">
        <v>2.83</v>
      </c>
      <c r="AA10" s="11" t="str">
        <f>IF(S10="","",VLOOKUP(Z10,$J$72:$K$74,2,TRUE))</f>
        <v>ІІІ ур</v>
      </c>
      <c r="AB10" s="61">
        <v>3</v>
      </c>
      <c r="AC10" s="62">
        <v>3</v>
      </c>
      <c r="AD10" s="62">
        <v>2</v>
      </c>
      <c r="AE10" s="62">
        <v>2</v>
      </c>
      <c r="AF10" s="62">
        <v>3</v>
      </c>
      <c r="AG10" s="62">
        <v>3</v>
      </c>
      <c r="AH10" s="63">
        <v>16</v>
      </c>
      <c r="AI10" s="6">
        <v>2.67</v>
      </c>
      <c r="AJ10" s="11" t="str">
        <f>IF(AB10="","",VLOOKUP(AI10,$J$72:$K$74,2,TRUE))</f>
        <v>ІІІ ур</v>
      </c>
      <c r="AK10" s="5">
        <v>54</v>
      </c>
      <c r="AL10" s="7">
        <v>2.5714290000000002</v>
      </c>
      <c r="AM10" s="11" t="str">
        <f>IF(AE10="","",VLOOKUP(AL10,$J$72:$K$74,2,TRUE))</f>
        <v>ІІ ур</v>
      </c>
    </row>
    <row r="11" spans="1:40" x14ac:dyDescent="0.25">
      <c r="B11" s="43"/>
      <c r="C11" s="43"/>
      <c r="D11" s="46"/>
      <c r="E11" s="47"/>
      <c r="F11" s="47"/>
      <c r="G11" s="47"/>
      <c r="H11" s="47"/>
      <c r="I11" s="47"/>
      <c r="J11" s="48"/>
      <c r="K11" s="1" t="s">
        <v>16</v>
      </c>
      <c r="L11" s="9" t="s">
        <v>12</v>
      </c>
      <c r="M11" s="46"/>
      <c r="N11" s="47"/>
      <c r="O11" s="47"/>
      <c r="P11" s="48"/>
      <c r="Q11" s="1" t="s">
        <v>16</v>
      </c>
      <c r="R11" s="9" t="s">
        <v>12</v>
      </c>
      <c r="S11" s="46"/>
      <c r="T11" s="47"/>
      <c r="U11" s="47"/>
      <c r="V11" s="47"/>
      <c r="W11" s="47"/>
      <c r="X11" s="47"/>
      <c r="Y11" s="48"/>
      <c r="Z11" s="1" t="s">
        <v>16</v>
      </c>
      <c r="AA11" s="9" t="s">
        <v>12</v>
      </c>
      <c r="AB11" s="46"/>
      <c r="AC11" s="47"/>
      <c r="AD11" s="47"/>
      <c r="AE11" s="47"/>
      <c r="AF11" s="47"/>
      <c r="AG11" s="47"/>
      <c r="AH11" s="48"/>
      <c r="AI11" s="1" t="s">
        <v>16</v>
      </c>
      <c r="AJ11" s="9" t="s">
        <v>12</v>
      </c>
      <c r="AK11" s="2"/>
      <c r="AL11" s="2"/>
      <c r="AM11" s="2"/>
    </row>
    <row r="12" spans="1:40" x14ac:dyDescent="0.25">
      <c r="B12" s="44"/>
      <c r="C12" s="44"/>
      <c r="D12" s="46" t="s">
        <v>21</v>
      </c>
      <c r="E12" s="47"/>
      <c r="F12" s="47"/>
      <c r="G12" s="47"/>
      <c r="H12" s="47"/>
      <c r="I12" s="47"/>
      <c r="J12" s="48"/>
      <c r="K12" s="8">
        <v>2</v>
      </c>
      <c r="L12" s="8">
        <v>100</v>
      </c>
      <c r="M12" s="46" t="s">
        <v>21</v>
      </c>
      <c r="N12" s="47"/>
      <c r="O12" s="47"/>
      <c r="P12" s="48"/>
      <c r="Q12" s="8">
        <v>2</v>
      </c>
      <c r="R12" s="8">
        <v>100</v>
      </c>
      <c r="S12" s="46" t="s">
        <v>21</v>
      </c>
      <c r="T12" s="47"/>
      <c r="U12" s="47"/>
      <c r="V12" s="47"/>
      <c r="W12" s="47"/>
      <c r="X12" s="47"/>
      <c r="Y12" s="48"/>
      <c r="Z12" s="8">
        <v>2</v>
      </c>
      <c r="AA12" s="8">
        <v>100</v>
      </c>
      <c r="AB12" s="46" t="s">
        <v>21</v>
      </c>
      <c r="AC12" s="47"/>
      <c r="AD12" s="47"/>
      <c r="AE12" s="47"/>
      <c r="AF12" s="47"/>
      <c r="AG12" s="47"/>
      <c r="AH12" s="48"/>
      <c r="AI12" s="8">
        <v>2</v>
      </c>
      <c r="AJ12" s="8">
        <v>100</v>
      </c>
      <c r="AK12" s="2"/>
      <c r="AL12" s="2"/>
      <c r="AM12" s="2"/>
    </row>
    <row r="13" spans="1:40" x14ac:dyDescent="0.25">
      <c r="B13" s="44"/>
      <c r="C13" s="44"/>
      <c r="D13" s="46" t="s">
        <v>26</v>
      </c>
      <c r="E13" s="47"/>
      <c r="F13" s="47"/>
      <c r="G13" s="47"/>
      <c r="H13" s="47"/>
      <c r="I13" s="47"/>
      <c r="J13" s="48"/>
      <c r="K13" s="10">
        <f>COUNTIF(L9:L9,"І ур")</f>
        <v>0</v>
      </c>
      <c r="L13" s="3">
        <f>(K13/K12)*100</f>
        <v>0</v>
      </c>
      <c r="M13" s="46" t="s">
        <v>26</v>
      </c>
      <c r="N13" s="47"/>
      <c r="O13" s="47"/>
      <c r="P13" s="48"/>
      <c r="Q13" s="10">
        <f>COUNTIF(R9:R9,"І ур")</f>
        <v>0</v>
      </c>
      <c r="R13" s="3">
        <f>(Q13/Q12)*100</f>
        <v>0</v>
      </c>
      <c r="S13" s="46" t="s">
        <v>26</v>
      </c>
      <c r="T13" s="47"/>
      <c r="U13" s="47"/>
      <c r="V13" s="47"/>
      <c r="W13" s="47"/>
      <c r="X13" s="47"/>
      <c r="Y13" s="48"/>
      <c r="Z13" s="10">
        <f>COUNTIF(AA9:AA9,"І ур")</f>
        <v>0</v>
      </c>
      <c r="AA13" s="3">
        <f>(Z13/Z12)*100</f>
        <v>0</v>
      </c>
      <c r="AB13" s="46" t="s">
        <v>26</v>
      </c>
      <c r="AC13" s="47"/>
      <c r="AD13" s="47"/>
      <c r="AE13" s="47"/>
      <c r="AF13" s="47"/>
      <c r="AG13" s="47"/>
      <c r="AH13" s="48"/>
      <c r="AI13" s="10">
        <f>COUNTIF(AJ9:AJ9,"І ур")</f>
        <v>0</v>
      </c>
      <c r="AJ13" s="3">
        <f>(AI13/AI12)*100</f>
        <v>0</v>
      </c>
      <c r="AK13" s="2"/>
      <c r="AL13" s="2"/>
      <c r="AM13" s="2"/>
    </row>
    <row r="14" spans="1:40" x14ac:dyDescent="0.25">
      <c r="B14" s="44"/>
      <c r="C14" s="44"/>
      <c r="D14" s="46" t="s">
        <v>27</v>
      </c>
      <c r="E14" s="47"/>
      <c r="F14" s="47"/>
      <c r="G14" s="47"/>
      <c r="H14" s="47"/>
      <c r="I14" s="47"/>
      <c r="J14" s="48"/>
      <c r="K14" s="10">
        <v>2</v>
      </c>
      <c r="L14" s="3">
        <f>(K14/K12)*100</f>
        <v>100</v>
      </c>
      <c r="M14" s="46" t="s">
        <v>27</v>
      </c>
      <c r="N14" s="47"/>
      <c r="O14" s="47"/>
      <c r="P14" s="48"/>
      <c r="Q14" s="10">
        <v>2</v>
      </c>
      <c r="R14" s="3">
        <f>(Q14/Q12)*100</f>
        <v>100</v>
      </c>
      <c r="S14" s="46" t="s">
        <v>27</v>
      </c>
      <c r="T14" s="47"/>
      <c r="U14" s="47"/>
      <c r="V14" s="47"/>
      <c r="W14" s="47"/>
      <c r="X14" s="47"/>
      <c r="Y14" s="48"/>
      <c r="Z14" s="10">
        <f>COUNTIF(AA9:AA9,"ІІ ур")</f>
        <v>0</v>
      </c>
      <c r="AA14" s="3">
        <f>(Z14/Z12)*100</f>
        <v>0</v>
      </c>
      <c r="AB14" s="46" t="s">
        <v>27</v>
      </c>
      <c r="AC14" s="47"/>
      <c r="AD14" s="47"/>
      <c r="AE14" s="47"/>
      <c r="AF14" s="47"/>
      <c r="AG14" s="47"/>
      <c r="AH14" s="48"/>
      <c r="AI14" s="10">
        <f>COUNTIF(AJ9:AJ9,"ІІ ур")</f>
        <v>0</v>
      </c>
      <c r="AJ14" s="3">
        <f>(AI14/AI12)*100</f>
        <v>0</v>
      </c>
      <c r="AK14" s="2"/>
      <c r="AL14" s="2"/>
      <c r="AM14" s="2"/>
    </row>
    <row r="15" spans="1:40" x14ac:dyDescent="0.25">
      <c r="B15" s="44"/>
      <c r="C15" s="44"/>
      <c r="D15" s="46" t="s">
        <v>28</v>
      </c>
      <c r="E15" s="47"/>
      <c r="F15" s="47"/>
      <c r="G15" s="47"/>
      <c r="H15" s="47"/>
      <c r="I15" s="47"/>
      <c r="J15" s="48"/>
      <c r="K15" s="10">
        <f>COUNTIF(L9:L9,"ІІІ ур")</f>
        <v>0</v>
      </c>
      <c r="L15" s="3">
        <f>(K15/K12)*100</f>
        <v>0</v>
      </c>
      <c r="M15" s="46" t="s">
        <v>28</v>
      </c>
      <c r="N15" s="47"/>
      <c r="O15" s="47"/>
      <c r="P15" s="48"/>
      <c r="Q15" s="10">
        <f>COUNTIF(R9:R9,"ІІІ ур")</f>
        <v>0</v>
      </c>
      <c r="R15" s="3">
        <f>(Q15/Q12)*100</f>
        <v>0</v>
      </c>
      <c r="S15" s="46" t="s">
        <v>28</v>
      </c>
      <c r="T15" s="47"/>
      <c r="U15" s="47"/>
      <c r="V15" s="47"/>
      <c r="W15" s="47"/>
      <c r="X15" s="47"/>
      <c r="Y15" s="48"/>
      <c r="Z15" s="10">
        <v>2</v>
      </c>
      <c r="AA15" s="3">
        <f>(Z15/Z12)*100</f>
        <v>100</v>
      </c>
      <c r="AB15" s="46" t="s">
        <v>28</v>
      </c>
      <c r="AC15" s="47"/>
      <c r="AD15" s="47"/>
      <c r="AE15" s="47"/>
      <c r="AF15" s="47"/>
      <c r="AG15" s="47"/>
      <c r="AH15" s="48"/>
      <c r="AI15" s="10">
        <v>2</v>
      </c>
      <c r="AJ15" s="3">
        <f>(AI15/AI12)*100</f>
        <v>100</v>
      </c>
      <c r="AK15" s="2"/>
      <c r="AL15" s="2"/>
      <c r="AM15" s="2"/>
    </row>
    <row r="16" spans="1:40" x14ac:dyDescent="0.25">
      <c r="B16" s="44"/>
      <c r="C16" s="44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1" t="s">
        <v>16</v>
      </c>
      <c r="AM16" s="9" t="s">
        <v>12</v>
      </c>
    </row>
    <row r="17" spans="2:39" x14ac:dyDescent="0.25">
      <c r="B17" s="44"/>
      <c r="C17" s="44"/>
      <c r="D17" s="40" t="s">
        <v>22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2"/>
      <c r="AL17" s="8">
        <v>2</v>
      </c>
      <c r="AM17" s="8">
        <v>100</v>
      </c>
    </row>
    <row r="18" spans="2:39" x14ac:dyDescent="0.25">
      <c r="B18" s="44"/>
      <c r="C18" s="44"/>
      <c r="D18" s="52" t="s">
        <v>23</v>
      </c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10">
        <f>COUNTIF(AM9:AM9,"І ур")</f>
        <v>0</v>
      </c>
      <c r="AM18" s="3">
        <f>(AL18/AL17)*100</f>
        <v>0</v>
      </c>
    </row>
    <row r="19" spans="2:39" x14ac:dyDescent="0.25">
      <c r="B19" s="44"/>
      <c r="C19" s="44"/>
      <c r="D19" s="52" t="s">
        <v>30</v>
      </c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10">
        <v>2</v>
      </c>
      <c r="AM19" s="3">
        <f>(AL19/AL17)*100</f>
        <v>100</v>
      </c>
    </row>
    <row r="20" spans="2:39" x14ac:dyDescent="0.25">
      <c r="B20" s="45"/>
      <c r="C20" s="45"/>
      <c r="D20" s="52" t="s">
        <v>25</v>
      </c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10">
        <f>COUNTIF(AM9:AM9,"ІІІ ур")</f>
        <v>0</v>
      </c>
      <c r="AM20" s="3">
        <f>(AL20/AL17)*100</f>
        <v>0</v>
      </c>
    </row>
    <row r="72" spans="10:11" x14ac:dyDescent="0.25">
      <c r="J72">
        <v>1</v>
      </c>
      <c r="K72" t="s">
        <v>18</v>
      </c>
    </row>
    <row r="73" spans="10:11" x14ac:dyDescent="0.25">
      <c r="J73">
        <v>1.6</v>
      </c>
      <c r="K73" t="s">
        <v>19</v>
      </c>
    </row>
    <row r="74" spans="10:11" x14ac:dyDescent="0.25">
      <c r="J74">
        <v>2.6</v>
      </c>
      <c r="K74" t="s">
        <v>20</v>
      </c>
    </row>
  </sheetData>
  <autoFilter ref="AM1:AM22"/>
  <mergeCells count="52">
    <mergeCell ref="S13:Y13"/>
    <mergeCell ref="S14:Y14"/>
    <mergeCell ref="S15:Y15"/>
    <mergeCell ref="AB13:AH13"/>
    <mergeCell ref="AB14:AH14"/>
    <mergeCell ref="AB15:AH15"/>
    <mergeCell ref="M14:P14"/>
    <mergeCell ref="M15:P15"/>
    <mergeCell ref="D13:J13"/>
    <mergeCell ref="D14:J14"/>
    <mergeCell ref="D15:J15"/>
    <mergeCell ref="AA7:AA8"/>
    <mergeCell ref="AH7:AH8"/>
    <mergeCell ref="AI7:AI8"/>
    <mergeCell ref="AJ7:AJ8"/>
    <mergeCell ref="L7:L8"/>
    <mergeCell ref="P7:P8"/>
    <mergeCell ref="Q7:Q8"/>
    <mergeCell ref="R7:R8"/>
    <mergeCell ref="Z7:Z8"/>
    <mergeCell ref="D16:AK16"/>
    <mergeCell ref="D18:AK18"/>
    <mergeCell ref="D19:AK19"/>
    <mergeCell ref="D20:AK20"/>
    <mergeCell ref="B11:B20"/>
    <mergeCell ref="C11:C20"/>
    <mergeCell ref="D17:AK17"/>
    <mergeCell ref="S12:Y12"/>
    <mergeCell ref="AB11:AH11"/>
    <mergeCell ref="AB12:AH12"/>
    <mergeCell ref="D11:J11"/>
    <mergeCell ref="D12:J12"/>
    <mergeCell ref="M11:P11"/>
    <mergeCell ref="M12:P12"/>
    <mergeCell ref="S11:Y11"/>
    <mergeCell ref="M13:P13"/>
    <mergeCell ref="A2:AN2"/>
    <mergeCell ref="A3:AN3"/>
    <mergeCell ref="A4:AN4"/>
    <mergeCell ref="B6:AM6"/>
    <mergeCell ref="B7:B8"/>
    <mergeCell ref="C7:C8"/>
    <mergeCell ref="D7:I7"/>
    <mergeCell ref="M7:O7"/>
    <mergeCell ref="S7:X7"/>
    <mergeCell ref="AB7:AG7"/>
    <mergeCell ref="Y7:Y8"/>
    <mergeCell ref="AK7:AK8"/>
    <mergeCell ref="AL7:AL8"/>
    <mergeCell ref="AM7:AM8"/>
    <mergeCell ref="J7:J8"/>
    <mergeCell ref="K7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3-х старт</vt:lpstr>
      <vt:lpstr>от 3-х промежуток</vt:lpstr>
      <vt:lpstr>от 3-х итог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2023-09-07T11:31:25Z</dcterms:modified>
</cp:coreProperties>
</file>